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<sst xmlns="http://schemas.openxmlformats.org/spreadsheetml/2006/main" count="1963" uniqueCount="1353">
  <si>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</si>
  <si>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</si>
  <si>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</si>
  <si>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</si>
  <si>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</si>
  <si>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</si>
  <si>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</si>
  <si>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</si>
  <si>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</si>
  <si>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</si>
  <si>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</si>
  <si>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</si>
  <si>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</si>
  <si>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</si>
  <si>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</si>
  <si>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</si>
  <si>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</si>
  <si>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</si>
  <si>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</si>
  <si>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</si>
  <si>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</si>
  <si>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</si>
  <si>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</si>
  <si>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</si>
  <si>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</si>
  <si>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</si>
  <si>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</si>
  <si>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</si>
  <si>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</si>
  <si>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</si>
  <si>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</si>
  <si>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</si>
  <si>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</si>
  <si>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</si>
  <si>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</si>
  <si>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</si>
  <si>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</si>
  <si>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</si>
  <si>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</si>
  <si>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</si>
  <si>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</si>
  <si>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</si>
  <si>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</si>
  <si>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</si>
  <si>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</si>
  <si>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</si>
  <si>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</si>
  <si>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</si>
  <si>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</si>
  <si>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</si>
  <si>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</si>
  <si>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</si>
  <si>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</si>
  <si>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</si>
  <si>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</si>
  <si>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</si>
  <si>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</si>
  <si>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</si>
  <si>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</si>
  <si>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</si>
  <si>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</si>
  <si>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</si>
  <si>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</si>
  <si>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</si>
  <si>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</si>
  <si>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</si>
  <si>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</si>
  <si>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</si>
  <si>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</si>
  <si>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</si>
  <si>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</si>
  <si>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</si>
  <si>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</si>
  <si>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</si>
  <si>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</si>
  <si>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</si>
  <si>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</si>
  <si>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</si>
  <si>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</si>
  <si>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</si>
  <si>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</si>
  <si>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</si>
  <si>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</si>
  <si>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</si>
  <si>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</si>
  <si>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</si>
  <si>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</si>
  <si>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</si>
  <si>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</si>
  <si>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</si>
  <si>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</si>
  <si>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</si>
  <si>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</si>
  <si>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</si>
  <si>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</si>
  <si>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</si>
  <si>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</si>
  <si>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</si>
  <si>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</si>
  <si>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</si>
  <si>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</si>
  <si>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</si>
  <si>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</si>
  <si>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</si>
  <si>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</si>
  <si>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</si>
  <si>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</si>
  <si>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</si>
  <si>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</si>
  <si>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</si>
  <si>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</si>
  <si>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</si>
  <si>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</si>
  <si>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</si>
  <si>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</si>
  <si>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</si>
  <si>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</si>
  <si>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</si>
  <si>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</si>
  <si>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</si>
  <si>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</si>
  <si>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</si>
  <si>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</si>
  <si>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</si>
  <si>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</si>
  <si>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</si>
  <si>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</si>
  <si>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</si>
  <si>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</si>
  <si>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</si>
  <si>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</si>
  <si>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</si>
  <si>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</si>
  <si>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</si>
  <si>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</si>
  <si>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</si>
  <si>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</si>
  <si>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</si>
  <si>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</si>
  <si>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</si>
  <si>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</si>
  <si>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</si>
  <si>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</si>
  <si>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</si>
  <si>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</si>
  <si>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</si>
  <si>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</si>
  <si>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</si>
  <si>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</si>
  <si>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</si>
  <si>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</si>
  <si>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</si>
  <si>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</si>
  <si>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</si>
  <si>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</si>
  <si>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</si>
  <si>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</si>
  <si>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</si>
  <si>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</si>
  <si>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</si>
  <si>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</si>
  <si>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</si>
  <si>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</si>
  <si>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</si>
  <si>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</si>
  <si>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</si>
  <si>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</si>
  <si>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</si>
  <si>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</si>
  <si>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</si>
  <si>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</si>
  <si>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</si>
  <si>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</si>
  <si>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</si>
  <si>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</si>
  <si>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</si>
  <si>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</si>
  <si>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</si>
  <si>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</si>
  <si>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</si>
  <si>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</si>
  <si>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</si>
  <si>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</si>
  <si>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</si>
  <si>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</si>
  <si>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</si>
  <si>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</si>
  <si>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</si>
  <si>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</si>
  <si>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</si>
  <si>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</si>
  <si>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</si>
  <si>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</si>
  <si>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</si>
  <si>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</si>
  <si>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</si>
  <si>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</si>
  <si>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</si>
  <si>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</si>
  <si>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</si>
  <si>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</si>
  <si>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</si>
  <si>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</si>
  <si>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</si>
  <si>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</si>
  <si>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</si>
  <si>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</si>
  <si>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</si>
  <si>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</si>
  <si>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</si>
  <si>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</si>
  <si>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</si>
  <si>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</si>
  <si>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</si>
  <si>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</si>
  <si>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</si>
  <si>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</si>
  <si>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</si>
  <si>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</si>
  <si>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</si>
  <si>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</si>
  <si>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</si>
  <si>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</si>
  <si>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</si>
  <si>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</si>
  <si>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</si>
  <si>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</si>
  <si>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</si>
  <si>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</si>
  <si>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</si>
  <si>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</si>
  <si>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</si>
  <si>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</si>
  <si>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</si>
  <si>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</si>
  <si>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</si>
  <si>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</si>
  <si>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</si>
  <si>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</si>
  <si>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</si>
  <si>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</si>
  <si>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</si>
  <si>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</si>
  <si>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</si>
  <si>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</si>
  <si>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</si>
  <si>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</si>
  <si>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</si>
  <si>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</si>
  <si>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</si>
  <si>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</si>
  <si>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</si>
  <si>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</si>
  <si>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</si>
  <si>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</si>
  <si>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</si>
  <si>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</si>
  <si>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</si>
  <si>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</si>
  <si>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</si>
  <si>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</si>
  <si>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</si>
  <si>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</si>
  <si>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</si>
  <si>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</si>
  <si>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</si>
  <si>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</si>
  <si>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</si>
  <si>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</si>
  <si>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</si>
  <si>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</si>
  <si>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</si>
  <si>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</si>
  <si>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</si>
  <si>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</si>
  <si>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</si>
  <si>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</si>
  <si>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</si>
  <si>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</si>
  <si>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</si>
  <si>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</si>
  <si>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</si>
  <si>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</si>
  <si>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</si>
  <si>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</si>
  <si>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</si>
  <si>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</si>
  <si>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</si>
  <si>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</si>
  <si>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</si>
  <si>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</si>
  <si>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</si>
  <si>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</si>
  <si>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</si>
  <si>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</si>
  <si>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</si>
  <si>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</si>
  <si>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</si>
  <si>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</si>
  <si>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</si>
  <si>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</si>
  <si>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</si>
  <si>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</si>
  <si>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</si>
  <si>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</si>
  <si>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</si>
  <si>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</si>
  <si>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</si>
  <si>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</si>
  <si>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</si>
  <si>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</si>
  <si>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</si>
  <si>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</si>
  <si>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</si>
  <si>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</si>
  <si>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</si>
  <si>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</si>
  <si>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</si>
  <si>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</si>
  <si>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</si>
  <si>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</si>
  <si>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</si>
  <si>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</si>
  <si>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</si>
  <si>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</si>
  <si>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</si>
  <si>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</si>
  <si>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</si>
  <si>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</si>
  <si>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</si>
  <si>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</si>
  <si>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</si>
  <si>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</si>
  <si>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</si>
  <si>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</si>
  <si>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</si>
  <si>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</si>
  <si>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</si>
  <si>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</si>
  <si>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</si>
  <si>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</si>
  <si>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</si>
  <si>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</si>
  <si>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</si>
  <si>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</si>
  <si>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</si>
  <si>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</si>
  <si>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</si>
  <si>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</si>
  <si>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</si>
  <si>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</si>
  <si>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</si>
  <si>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</si>
  <si>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</si>
  <si>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</si>
  <si>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</si>
  <si>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</si>
  <si>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</si>
  <si>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</si>
  <si>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</si>
  <si>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</si>
  <si>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</si>
  <si>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</si>
  <si>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</si>
  <si>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</si>
  <si>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</si>
  <si>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</si>
  <si>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</si>
  <si>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</si>
  <si>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</si>
  <si>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</si>
  <si>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</si>
  <si>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</si>
  <si>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</si>
  <si>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</si>
  <si>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</si>
  <si>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</si>
  <si>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</si>
  <si>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</si>
  <si>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</si>
  <si>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</si>
  <si>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</si>
  <si>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</si>
  <si>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</si>
  <si>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</si>
  <si>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</si>
  <si>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</si>
  <si>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</si>
  <si>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</si>
  <si>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</si>
  <si>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</si>
  <si>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</si>
  <si>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</si>
  <si>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</si>
  <si>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</si>
  <si>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</si>
  <si>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</si>
  <si>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</si>
  <si>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</si>
  <si>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</si>
  <si>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</si>
  <si>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</si>
  <si>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</si>
  <si>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</si>
  <si>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</si>
  <si>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</si>
  <si>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</si>
  <si>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</si>
  <si>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</si>
  <si>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</si>
  <si>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</si>
  <si>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</si>
  <si>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</si>
  <si>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</si>
  <si>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</si>
  <si>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</si>
  <si>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</si>
  <si>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</si>
  <si>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</si>
  <si>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</si>
  <si>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</si>
  <si>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</si>
  <si>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</si>
  <si>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</si>
  <si>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</si>
  <si>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</si>
  <si>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</si>
  <si>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</si>
  <si>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</si>
  <si>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</si>
  <si>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</si>
  <si>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</si>
  <si>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</si>
  <si>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</si>
  <si>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</si>
  <si>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</si>
  <si>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</si>
  <si>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</si>
  <si>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</si>
  <si>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</si>
  <si>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</si>
  <si>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</si>
  <si>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</si>
  <si>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</si>
  <si>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</si>
  <si>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</si>
  <si>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</si>
  <si>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</si>
  <si>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</si>
  <si>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</si>
  <si>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</si>
  <si>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</si>
  <si>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</si>
  <si>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</si>
  <si>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</si>
  <si>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</si>
  <si>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</si>
  <si>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</si>
  <si>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</si>
  <si>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</si>
  <si>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</si>
  <si>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</si>
  <si>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</si>
  <si>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</si>
  <si>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</si>
  <si>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</si>
  <si>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</si>
  <si>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</si>
  <si>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</si>
  <si>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</si>
  <si>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</si>
  <si>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</si>
  <si>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</si>
  <si>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</si>
  <si>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</si>
  <si>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</si>
  <si>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</si>
  <si>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</si>
  <si>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</si>
  <si>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</si>
  <si>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</si>
  <si>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</si>
  <si>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</si>
  <si>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</si>
  <si>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</si>
  <si>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</si>
  <si>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</si>
  <si>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</si>
  <si>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</si>
  <si>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</si>
  <si>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</si>
  <si>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</si>
  <si>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</si>
  <si>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</si>
  <si>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</si>
  <si>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</si>
  <si>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</si>
  <si>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</si>
  <si>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</si>
  <si>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</si>
  <si>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</si>
  <si>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</si>
  <si>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</si>
  <si>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</si>
  <si>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</si>
  <si>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</si>
  <si>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</si>
  <si>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</si>
  <si>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</si>
  <si>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</si>
  <si>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</si>
  <si>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</si>
  <si>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</si>
  <si>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</si>
  <si>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</si>
  <si>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</si>
  <si>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</si>
  <si>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</si>
  <si>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</si>
  <si>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</si>
  <si>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</si>
  <si>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</si>
  <si>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</si>
  <si>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</si>
  <si>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</si>
  <si>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</si>
  <si>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</si>
  <si>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</si>
  <si>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</si>
  <si>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</si>
  <si>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</si>
  <si>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</si>
  <si>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</si>
  <si>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</si>
  <si>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</si>
  <si>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</si>
  <si>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</si>
  <si>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</si>
  <si>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</si>
  <si>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</si>
  <si>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</si>
  <si>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</si>
  <si>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</si>
  <si>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</si>
  <si>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</si>
  <si>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</si>
  <si>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</si>
  <si>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</si>
  <si>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</si>
  <si>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</si>
  <si>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</si>
  <si>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</si>
  <si>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</si>
  <si>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</si>
  <si>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</si>
  <si>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</si>
  <si>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</si>
  <si>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</si>
  <si>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</si>
  <si>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</si>
  <si>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</si>
  <si>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</si>
  <si>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</si>
  <si>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</si>
  <si>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</si>
  <si>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</si>
  <si>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</si>
  <si>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</si>
  <si>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</si>
  <si>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</si>
  <si>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</si>
  <si>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</si>
  <si>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</si>
  <si>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</si>
  <si>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</si>
  <si>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</si>
  <si>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</si>
  <si>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</si>
  <si>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</si>
  <si>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</si>
  <si>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</si>
  <si>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</si>
  <si>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</si>
  <si>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</si>
  <si>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</si>
  <si>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</si>
  <si>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</si>
  <si>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</si>
  <si>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</si>
  <si>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</si>
  <si>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</si>
  <si>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</si>
  <si>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</si>
  <si>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</si>
  <si>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</si>
  <si>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</si>
  <si>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</si>
  <si>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</si>
  <si>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</si>
  <si>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</si>
  <si>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</si>
  <si>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</si>
  <si>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</si>
  <si>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</si>
  <si>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</si>
  <si>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</si>
  <si>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</si>
  <si>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</si>
  <si>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</si>
  <si>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</si>
  <si>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</si>
  <si>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</si>
  <si>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</si>
  <si>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</si>
  <si>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</si>
  <si>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</si>
  <si>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</si>
  <si>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</si>
  <si>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</si>
  <si>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</si>
  <si>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</si>
  <si>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</si>
  <si>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</si>
  <si>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</si>
  <si>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</si>
  <si>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</si>
  <si>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</si>
  <si>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</si>
  <si>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</si>
  <si>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</si>
  <si>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</si>
  <si>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</si>
  <si>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</si>
  <si>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</si>
  <si>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</si>
  <si>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</si>
  <si>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</si>
  <si>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</si>
  <si>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</si>
  <si>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</si>
  <si>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</si>
  <si>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</si>
  <si>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</si>
  <si>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</si>
  <si>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</si>
  <si>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</si>
  <si>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</si>
  <si>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</si>
  <si>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</si>
  <si>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</si>
  <si>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</si>
  <si>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</si>
  <si>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</si>
  <si>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</si>
  <si>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</si>
  <si>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</si>
  <si>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</si>
  <si>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</si>
  <si>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</si>
  <si>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</si>
  <si>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</si>
  <si>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</si>
  <si>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</si>
  <si>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</si>
  <si>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</si>
  <si>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</si>
  <si>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</si>
  <si>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</si>
  <si>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</si>
  <si>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</si>
  <si>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</si>
  <si>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</si>
  <si>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</si>
  <si>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</si>
  <si>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</si>
  <si>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</si>
  <si>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</si>
  <si>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</si>
  <si>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</si>
  <si>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</si>
  <si>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</si>
  <si>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</si>
  <si>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</si>
  <si>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</si>
  <si>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</si>
  <si>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</si>
  <si>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</si>
  <si>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</si>
  <si>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</si>
  <si>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</si>
  <si>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</si>
  <si>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</si>
  <si>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</si>
  <si>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</si>
  <si>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</si>
  <si>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</si>
  <si>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</si>
  <si>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</si>
  <si>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</si>
  <si>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</si>
  <si>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</si>
  <si>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</si>
  <si>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</si>
  <si>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</si>
  <si>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</si>
  <si>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</si>
  <si>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</si>
  <si>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</si>
  <si>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</si>
  <si>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</si>
  <si>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</si>
  <si>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</si>
  <si>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</si>
  <si>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</si>
  <si>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</si>
  <si>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</si>
  <si>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</si>
  <si>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</si>
  <si>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</si>
  <si>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</si>
  <si>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</si>
  <si>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</si>
  <si>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</si>
  <si>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</si>
  <si>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</si>
  <si>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</si>
  <si>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</si>
  <si>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</si>
  <si>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</si>
  <si>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</si>
  <si>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</si>
  <si>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</si>
  <si>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</si>
  <si>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</si>
  <si>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</si>
  <si>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</si>
  <si>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</si>
  <si>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</si>
  <si>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</si>
  <si>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</si>
  <si>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</si>
  <si>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</si>
  <si>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</si>
  <si>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</si>
  <si>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</si>
  <si>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</si>
  <si>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</si>
  <si>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</si>
  <si>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</si>
  <si>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</si>
  <si>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</si>
  <si>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</si>
  <si>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</si>
  <si>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</si>
  <si>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</si>
  <si>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</si>
  <si>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</si>
  <si>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</si>
  <si>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</si>
  <si>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</si>
  <si>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</si>
  <si>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</si>
  <si>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</si>
  <si>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</si>
  <si>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</si>
  <si>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</si>
  <si>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</si>
  <si>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</si>
  <si>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</si>
  <si>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</si>
  <si>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</si>
  <si>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</si>
  <si>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</si>
  <si>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</si>
  <si>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</si>
  <si>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</si>
  <si>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</si>
  <si>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</si>
  <si>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</si>
  <si>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</si>
  <si>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</si>
  <si>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</si>
  <si>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</si>
  <si>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</si>
  <si>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</si>
  <si>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</si>
  <si>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</si>
  <si>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</si>
  <si>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</si>
  <si>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</si>
  <si>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</si>
  <si>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</si>
  <si>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</si>
  <si>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</si>
  <si>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</si>
  <si>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</si>
  <si>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</si>
  <si>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</si>
  <si>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</si>
  <si>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</si>
  <si>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</si>
  <si>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</si>
  <si>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</si>
  <si>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</si>
  <si>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</si>
  <si>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</si>
  <si>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</si>
  <si>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</si>
  <si>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</si>
  <si>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</si>
  <si>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</si>
  <si>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</si>
  <si>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</si>
  <si>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</si>
  <si>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</si>
  <si>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</si>
  <si>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</si>
  <si>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</si>
  <si>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</si>
  <si>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</si>
  <si>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</si>
  <si>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</si>
  <si>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</si>
  <si>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</si>
  <si>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</si>
  <si>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</si>
  <si>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</si>
  <si>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</si>
  <si>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</si>
  <si>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</si>
  <si>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</si>
  <si>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</si>
  <si>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</si>
  <si>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</si>
  <si>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</si>
  <si>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</si>
  <si>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</si>
  <si>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</si>
  <si>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</si>
  <si>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</si>
  <si>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</si>
  <si>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</si>
  <si>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</si>
  <si>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</si>
  <si>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</si>
  <si>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</si>
  <si>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</si>
  <si>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</si>
  <si>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</si>
  <si>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</si>
  <si>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</si>
  <si>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</si>
  <si>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</si>
  <si>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</si>
  <si>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</si>
  <si>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</si>
  <si>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</si>
  <si>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</si>
  <si>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</si>
  <si>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</si>
  <si>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</si>
  <si>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</si>
  <si>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</si>
  <si>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</si>
  <si>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</si>
  <si>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</si>
  <si>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</si>
  <si>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</si>
  <si>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</si>
  <si>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</si>
  <si>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</si>
  <si>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</si>
  <si>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</si>
  <si>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</si>
  <si>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</si>
  <si>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</si>
  <si>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</si>
  <si>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</si>
  <si>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</si>
  <si>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</si>
  <si>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</si>
  <si>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</si>
  <si>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</si>
  <si>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</si>
  <si>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</si>
  <si>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</si>
  <si>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</si>
  <si>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</si>
  <si>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</si>
  <si>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</si>
  <si>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</si>
  <si>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</si>
  <si>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</si>
  <si>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</si>
  <si>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</si>
  <si>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</si>
  <si>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</si>
  <si>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</si>
  <si>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</si>
  <si>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</si>
  <si>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</si>
  <si>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</si>
  <si>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</si>
  <si>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</si>
  <si>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</si>
  <si>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</si>
  <si>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</si>
  <si>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</si>
  <si>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</si>
  <si>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</si>
  <si>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</si>
  <si>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</si>
  <si>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</si>
  <si>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</si>
  <si>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</si>
  <si>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</si>
  <si>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</si>
  <si>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</si>
  <si>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</si>
  <si>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</si>
  <si>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</si>
  <si>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</si>
  <si>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</si>
  <si>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</si>
  <si>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</si>
  <si>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</si>
  <si>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</si>
  <si>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</si>
  <si>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</si>
  <si>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</si>
  <si>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</si>
  <si>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</si>
  <si>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</si>
  <si>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</si>
  <si>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</si>
  <si>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</si>
  <si>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</si>
  <si>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</si>
  <si>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</si>
  <si>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</si>
  <si>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</si>
  <si>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</si>
  <si>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</si>
  <si>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</si>
  <si>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</si>
  <si>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</si>
  <si>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</si>
  <si>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</si>
  <si>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</si>
  <si>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</si>
  <si>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</si>
  <si>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</si>
  <si>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</si>
  <si>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</si>
  <si>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</si>
  <si>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</si>
  <si>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</si>
  <si>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</si>
  <si>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</si>
  <si>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</si>
  <si>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</si>
  <si>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</si>
  <si>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</si>
  <si>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</si>
  <si>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</si>
  <si>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</si>
  <si>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</si>
  <si>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</si>
  <si>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</si>
  <si>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</si>
  <si>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</si>
  <si>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</si>
  <si>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</si>
  <si>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</si>
  <si>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</si>
  <si>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</si>
  <si>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</si>
  <si>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</si>
  <si>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</si>
  <si>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</si>
  <si>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</si>
  <si>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</si>
  <si>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</si>
  <si>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</si>
  <si>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</si>
  <si>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</si>
  <si>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</si>
  <si>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</si>
  <si>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</si>
  <si>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</si>
  <si>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</si>
  <si>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</si>
  <si>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</si>
  <si>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</si>
  <si>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</si>
  <si>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</si>
  <si>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</si>
  <si>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</si>
  <si>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</si>
  <si>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</si>
  <si>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</si>
  <si>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</si>
  <si>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</si>
  <si>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</si>
  <si>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</si>
  <si>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</si>
  <si>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</si>
  <si>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</si>
  <si>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</si>
  <si>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</si>
  <si>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</si>
  <si>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</si>
  <si>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</si>
  <si>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</si>
  <si>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</si>
  <si>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</si>
  <si>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</si>
  <si>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</si>
  <si>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</si>
  <si>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</si>
  <si>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</si>
  <si>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</si>
  <si>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</si>
  <si>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</si>
  <si>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</si>
  <si>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</si>
  <si>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</si>
  <si>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</si>
  <si>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</si>
  <si>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</si>
  <si>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</si>
  <si>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</si>
  <si>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</si>
  <si>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</si>
  <si>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</si>
  <si>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</si>
  <si>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</si>
  <si>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</si>
  <si>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</si>
  <si>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</si>
  <si>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</si>
  <si>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</si>
  <si>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</si>
  <si>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</si>
  <si>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</si>
  <si>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</si>
  <si>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</si>
  <si>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</si>
  <si>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</si>
  <si>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</si>
  <si>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</si>
  <si>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</si>
  <si>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</si>
  <si>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</si>
  <si>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</si>
  <si>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</si>
  <si>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</si>
  <si>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</si>
  <si>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</si>
  <si>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</si>
  <si>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</si>
  <si>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</si>
  <si>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</si>
  <si>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</si>
  <si>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</si>
  <si>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</si>
  <si>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</si>
  <si>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</si>
  <si>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</si>
  <si>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</si>
  <si>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</si>
  <si>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</si>
  <si>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</si>
  <si>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</si>
  <si>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</si>
  <si>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</si>
  <si>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</si>
  <si>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</si>
  <si>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</si>
  <si>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</si>
  <si>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</si>
  <si>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</si>
  <si>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</si>
  <si>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</si>
  <si>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</si>
  <si>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</si>
  <si>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</si>
  <si>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</si>
  <si>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</si>
  <si>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</si>
  <si>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</si>
  <si>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</si>
  <si>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</si>
  <si>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</si>
  <si>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</si>
  <si>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</si>
  <si>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</si>
  <si>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</si>
  <si>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</si>
  <si>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</si>
  <si>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</si>
  <si>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</si>
  <si>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</si>
  <si>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</si>
  <si>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</si>
  <si>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</si>
  <si>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</si>
  <si>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</si>
  <si>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</si>
  <si>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</si>
  <si>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</si>
  <si>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</si>
  <si>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</si>
  <si>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</si>
  <si>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</si>
  <si>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</si>
  <si>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</si>
  <si>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</si>
  <si>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</si>
  <si>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</si>
  <si>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</si>
  <si>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</si>
  <si>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</si>
  <si>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</si>
  <si>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</si>
  <si>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</si>
  <si>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</si>
  <si>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</si>
  <si>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</si>
  <si>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</si>
  <si>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</si>
  <si>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</si>
  <si>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</si>
  <si>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</si>
  <si>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</si>
  <si>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</si>
  <si>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</si>
  <si>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</si>
  <si>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</si>
  <si>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</si>
  <si>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</si>
  <si>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</si>
  <si>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</si>
  <si>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</si>
  <si>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</si>
  <si>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</si>
  <si>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</si>
  <si>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</si>
  <si>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</si>
  <si>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</si>
  <si>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</si>
  <si>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</si>
  <si>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</si>
  <si>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</si>
  <si>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</si>
  <si>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</si>
  <si>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</si>
  <si>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</si>
  <si>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</si>
  <si>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</si>
  <si>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</si>
  <si>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</si>
  <si>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</si>
  <si>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</si>
  <si>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</si>
  <si>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</si>
  <si>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</si>
  <si>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</si>
  <si>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</si>
  <si>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</si>
  <si>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</si>
  <si>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</si>
  <si>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</si>
  <si>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</si>
  <si>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</si>
  <si>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</si>
  <si>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</si>
  <si>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</si>
  <si>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</si>
  <si>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</si>
  <si>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</si>
  <si>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</si>
  <si>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</si>
  <si>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</si>
  <si>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</si>
  <si>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</si>
  <si>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</si>
  <si>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</si>
  <si>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</si>
  <si>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</si>
  <si>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</si>
  <si>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</si>
  <si>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</si>
  <si>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</si>
  <si>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</si>
  <si>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</si>
  <si>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</si>
  <si>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</si>
  <si>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</si>
  <si>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</si>
  <si>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</si>
  <si>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</si>
  <si>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</si>
  <si>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</si>
  <si>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</si>
  <si>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</si>
  <si>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</si>
  <si>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</si>
  <si>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</si>
  <si>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</si>
  <si>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</si>
  <si>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</si>
  <si>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</si>
  <si>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</si>
  <si>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</si>
  <si>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</si>
  <si>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</si>
  <si>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</si>
  <si>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</si>
  <si>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</si>
  <si>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</si>
  <si>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</si>
  <si>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</si>
  <si>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</si>
  <si>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</si>
  <si>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</si>
  <si>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</si>
  <si>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</si>
  <si>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</si>
  <si>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</si>
  <si>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</si>
  <si>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</si>
  <si>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</si>
  <si>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</si>
  <si>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</si>
  <si>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</si>
  <si>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</si>
  <si>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</si>
  <si>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</si>
  <si>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</si>
  <si>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</si>
  <si>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</si>
  <si>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</si>
  <si>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</si>
  <si>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</si>
  <si>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</si>
  <si>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</si>
  <si>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</si>
  <si>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</si>
  <si>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</si>
  <si>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</si>
  <si>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</si>
  <si>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</si>
  <si>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</si>
  <si>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</si>
  <si>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</si>
  <si>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</si>
  <si>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</si>
  <si>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</si>
  <si>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</si>
  <si>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</si>
  <si>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</si>
  <si>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</si>
  <si>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</si>
  <si>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</si>
  <si>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</si>
  <si>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</si>
  <si>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</si>
  <si>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</si>
  <si>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</si>
  <si>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</si>
  <si>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</si>
  <si>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</si>
  <si>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</si>
  <si>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</si>
  <si>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</si>
  <si>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</si>
  <si>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</si>
  <si>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</si>
  <si>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</si>
  <si>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</si>
  <si>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</si>
  <si>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</si>
  <si>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</si>
  <si>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</si>
  <si>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</si>
  <si>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</si>
  <si>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</si>
  <si>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</si>
  <si>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</si>
  <si>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</si>
  <si>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</si>
  <si>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</si>
  <si>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</si>
  <si>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</si>
  <si>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</si>
  <si>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</si>
  <si>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</si>
  <si>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</si>
  <si>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</si>
  <si>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</si>
  <si>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</si>
  <si>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</si>
  <si>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</si>
  <si>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</si>
  <si>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</si>
  <si>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</si>
  <si>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</si>
  <si>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</si>
  <si>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</si>
  <si>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</si>
  <si>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</si>
  <si>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</si>
  <si>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</si>
  <si>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</si>
  <si>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</si>
  <si>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</si>
  <si>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</si>
  <si>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</si>
  <si>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</si>
  <si>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</si>
  <si>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</si>
  <si>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</si>
  <si>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</si>
  <si>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</si>
  <si>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</si>
  <si>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</si>
  <si>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</si>
  <si>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</si>
  <si>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</si>
  <si>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</si>
  <si>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</si>
  <si>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</si>
  <si>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</si>
  <si>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</si>
  <si>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</si>
  <si>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</si>
  <si>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</si>
  <si>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</si>
  <si>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</si>
  <si>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</si>
  <si>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</si>
  <si>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</si>
  <si>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</si>
  <si>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</si>
  <si>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</si>
  <si>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</si>
  <si>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024008371</t>
  </si>
  <si>
    <t>kcm_finance@karoll.net</t>
  </si>
  <si>
    <t>sonia@karoll.bg</t>
  </si>
  <si>
    <t>ДФ АДВАНС ВЪЗМОЖНОСТИ В НОВА ЕВРОПА</t>
  </si>
  <si>
    <t>05-1377</t>
  </si>
  <si>
    <t>175398715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</si>
</sst>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42736</v>
      </c>
    </row>
    <row r="7" spans="2:3" ht="15.75">
      <c r="B7" s="7" t="s">
        <v>212</v>
      </c>
      <c r="C7" s="160">
        <v>43100</v>
      </c>
    </row>
    <row r="8" spans="2:3" ht="15.75">
      <c r="B8" s="7" t="s">
        <v>213</v>
      </c>
      <c r="C8" s="160">
        <v>43188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1340</v>
      </c>
    </row>
    <row r="16" spans="2:3" ht="15.75">
      <c r="B16" s="10" t="s">
        <v>220</v>
      </c>
      <c r="C16" s="162" t="s">
        <v>1347</v>
      </c>
    </row>
    <row r="17" spans="2:3" ht="15.75">
      <c r="B17" s="10" t="s">
        <v>221</v>
      </c>
      <c r="C17" s="282" t="s">
        <v>1348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1341</v>
      </c>
    </row>
    <row r="21" spans="2:3" ht="15.75">
      <c r="B21" s="7" t="s">
        <v>216</v>
      </c>
      <c r="C21" s="161" t="s">
        <v>1342</v>
      </c>
    </row>
    <row r="22" spans="2:3" ht="15.75">
      <c r="B22" s="7" t="s">
        <v>217</v>
      </c>
      <c r="C22" s="161" t="s">
        <v>1343</v>
      </c>
    </row>
    <row r="23" spans="2:3" ht="15.75">
      <c r="B23" s="7" t="s">
        <v>224</v>
      </c>
      <c r="C23" s="161" t="s">
        <v>1344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1345</v>
      </c>
    </row>
    <row r="27" spans="2:3" ht="15.75">
      <c r="B27" s="10" t="s">
        <v>227</v>
      </c>
      <c r="C27" s="162" t="s">
        <v>1346</v>
      </c>
    </row>
    <row r="28" spans="2:3" ht="15.75">
      <c r="B28" s="10" t="s">
        <v>220</v>
      </c>
      <c r="C28" s="162" t="s">
        <v>1347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31.12.2017 г.</v>
      </c>
      <c r="B4" s="39"/>
      <c r="C4" s="39"/>
      <c r="D4" s="39"/>
      <c r="E4" s="39"/>
      <c r="F4" s="123" t="s">
        <v>874</v>
      </c>
      <c r="G4" s="129">
        <f>ReportedCompletionDate</f>
        <v>43188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3432476</v>
      </c>
      <c r="H11" s="145">
        <v>2876780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0</v>
      </c>
      <c r="D13" s="139">
        <v>0</v>
      </c>
      <c r="E13" s="71" t="s">
        <v>114</v>
      </c>
      <c r="F13" s="84" t="s">
        <v>175</v>
      </c>
      <c r="G13" s="127">
        <v>885365</v>
      </c>
      <c r="H13" s="127">
        <v>922159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0</v>
      </c>
      <c r="H14" s="127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0</v>
      </c>
      <c r="H15" s="127">
        <v>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885365</v>
      </c>
      <c r="H16" s="146">
        <f>SUM(H13:H15)</f>
        <v>922159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-1303778</v>
      </c>
      <c r="H18" s="138">
        <f>SUM(H19:H20)</f>
        <v>-1477814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1984909</v>
      </c>
      <c r="H19" s="127">
        <v>1810873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-3288687</v>
      </c>
      <c r="H20" s="127">
        <v>-3288687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954</v>
      </c>
      <c r="D21" s="165">
        <v>954</v>
      </c>
      <c r="E21" s="166" t="s">
        <v>923</v>
      </c>
      <c r="F21" s="126" t="s">
        <v>182</v>
      </c>
      <c r="G21" s="127">
        <v>586817</v>
      </c>
      <c r="H21" s="127">
        <v>174036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318092</v>
      </c>
      <c r="D22" s="165">
        <v>186650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-716961</v>
      </c>
      <c r="H23" s="146">
        <f>H19+H21+H20+H22</f>
        <v>-1303778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3600880</v>
      </c>
      <c r="H24" s="146">
        <f>H11+H16+H23</f>
        <v>2495161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319046</v>
      </c>
      <c r="D25" s="146">
        <f>SUM(D21:D24)</f>
        <v>187604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3289039</v>
      </c>
      <c r="D27" s="138">
        <f>SUM(D28:D31)</f>
        <v>2312299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3289039</v>
      </c>
      <c r="D28" s="127">
        <v>2312299</v>
      </c>
      <c r="E28" s="71" t="s">
        <v>103</v>
      </c>
      <c r="F28" s="156" t="s">
        <v>186</v>
      </c>
      <c r="G28" s="138">
        <f>SUM(G29:G31)</f>
        <v>8178</v>
      </c>
      <c r="H28" s="138">
        <f>SUM(H29:H31)</f>
        <v>5708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>
        <v>0</v>
      </c>
      <c r="E29" s="159" t="s">
        <v>139</v>
      </c>
      <c r="F29" s="156" t="s">
        <v>187</v>
      </c>
      <c r="G29" s="152">
        <v>1463</v>
      </c>
      <c r="H29" s="152">
        <v>608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6715</v>
      </c>
      <c r="H30" s="152">
        <v>5100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>
        <v>0</v>
      </c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>
        <v>0</v>
      </c>
      <c r="H34" s="152">
        <v>0</v>
      </c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>
        <v>247</v>
      </c>
      <c r="H35" s="152">
        <v>233</v>
      </c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79</v>
      </c>
      <c r="H36" s="152">
        <v>0</v>
      </c>
    </row>
    <row r="37" spans="1:8" ht="15.75">
      <c r="A37" s="75" t="s">
        <v>12</v>
      </c>
      <c r="B37" s="126" t="s">
        <v>165</v>
      </c>
      <c r="C37" s="137">
        <f>SUM(C32:C36)+C27</f>
        <v>3289039</v>
      </c>
      <c r="D37" s="137">
        <f>SUM(D32:D36)+D27</f>
        <v>2312299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0</v>
      </c>
      <c r="H38" s="152">
        <v>31</v>
      </c>
    </row>
    <row r="39" spans="1:8" ht="15.75">
      <c r="A39" s="71" t="s">
        <v>112</v>
      </c>
      <c r="B39" s="156" t="s">
        <v>166</v>
      </c>
      <c r="C39" s="152">
        <v>2</v>
      </c>
      <c r="D39" s="152">
        <v>2</v>
      </c>
      <c r="E39" s="72" t="s">
        <v>92</v>
      </c>
      <c r="F39" s="156" t="s">
        <v>197</v>
      </c>
      <c r="G39" s="152">
        <v>0</v>
      </c>
      <c r="H39" s="152">
        <v>0</v>
      </c>
    </row>
    <row r="40" spans="1:8" ht="15.75">
      <c r="A40" s="71" t="s">
        <v>74</v>
      </c>
      <c r="B40" s="156" t="s">
        <v>167</v>
      </c>
      <c r="C40" s="152">
        <v>0</v>
      </c>
      <c r="D40" s="152">
        <v>0</v>
      </c>
      <c r="E40" s="75" t="s">
        <v>34</v>
      </c>
      <c r="F40" s="157" t="s">
        <v>198</v>
      </c>
      <c r="G40" s="153">
        <f>SUM(G32:G39)+G28+G27</f>
        <v>8504</v>
      </c>
      <c r="H40" s="153">
        <f>SUM(H32:H39)+H28+H27</f>
        <v>5972</v>
      </c>
    </row>
    <row r="41" spans="1:8" ht="15.75">
      <c r="A41" s="71" t="s">
        <v>113</v>
      </c>
      <c r="B41" s="156" t="s">
        <v>168</v>
      </c>
      <c r="C41" s="152">
        <v>0</v>
      </c>
      <c r="D41" s="152">
        <v>0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1297</v>
      </c>
      <c r="D42" s="152">
        <v>1228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1299</v>
      </c>
      <c r="D43" s="153">
        <f>SUM(D39:D42)</f>
        <v>1230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3609384</v>
      </c>
      <c r="D45" s="153">
        <f>D25+D37+D43+D44</f>
        <v>2501133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3609384</v>
      </c>
      <c r="D47" s="369">
        <f>D18+D45</f>
        <v>2501133</v>
      </c>
      <c r="E47" s="158" t="s">
        <v>35</v>
      </c>
      <c r="F47" s="121" t="s">
        <v>199</v>
      </c>
      <c r="G47" s="370">
        <f>G24+G40</f>
        <v>3609384</v>
      </c>
      <c r="H47" s="370">
        <f>H24+H40</f>
        <v>2501133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5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01.01.2017 - 31.12.2017</v>
      </c>
      <c r="B4" s="38"/>
      <c r="C4" s="37"/>
      <c r="D4" s="38"/>
      <c r="E4" s="38"/>
      <c r="F4" s="33" t="s">
        <v>874</v>
      </c>
      <c r="G4" s="283">
        <f>ReportedCompletionDate</f>
        <v>43188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68992</v>
      </c>
      <c r="H12" s="139">
        <v>76230</v>
      </c>
      <c r="I12" s="77"/>
    </row>
    <row r="13" spans="1:9" s="70" customFormat="1" ht="31.5">
      <c r="A13" s="81" t="s">
        <v>886</v>
      </c>
      <c r="B13" s="171" t="s">
        <v>757</v>
      </c>
      <c r="C13" s="139">
        <v>6947</v>
      </c>
      <c r="D13" s="139">
        <v>8598</v>
      </c>
      <c r="E13" s="81" t="s">
        <v>889</v>
      </c>
      <c r="F13" s="171" t="s">
        <v>774</v>
      </c>
      <c r="G13" s="139">
        <v>1637</v>
      </c>
      <c r="H13" s="139">
        <v>3376</v>
      </c>
      <c r="I13" s="77"/>
    </row>
    <row r="14" spans="1:9" s="70" customFormat="1" ht="31.5">
      <c r="A14" s="81" t="s">
        <v>887</v>
      </c>
      <c r="B14" s="171" t="s">
        <v>758</v>
      </c>
      <c r="C14" s="139">
        <v>3775095</v>
      </c>
      <c r="D14" s="139">
        <v>3600202</v>
      </c>
      <c r="E14" s="81" t="s">
        <v>890</v>
      </c>
      <c r="F14" s="171" t="s">
        <v>775</v>
      </c>
      <c r="G14" s="139">
        <v>4329935</v>
      </c>
      <c r="H14" s="139">
        <v>3832296</v>
      </c>
      <c r="I14" s="77"/>
    </row>
    <row r="15" spans="1:9" s="70" customFormat="1" ht="31.5">
      <c r="A15" s="81" t="s">
        <v>888</v>
      </c>
      <c r="B15" s="171" t="s">
        <v>759</v>
      </c>
      <c r="C15" s="139">
        <v>542848</v>
      </c>
      <c r="D15" s="139">
        <v>679862</v>
      </c>
      <c r="E15" s="81" t="s">
        <v>891</v>
      </c>
      <c r="F15" s="171" t="s">
        <v>776</v>
      </c>
      <c r="G15" s="139">
        <v>615813</v>
      </c>
      <c r="H15" s="139">
        <v>639468</v>
      </c>
      <c r="I15" s="77"/>
    </row>
    <row r="16" spans="1:9" s="70" customFormat="1" ht="15.75">
      <c r="A16" s="81" t="s">
        <v>915</v>
      </c>
      <c r="B16" s="171" t="s">
        <v>760</v>
      </c>
      <c r="C16" s="139">
        <v>83</v>
      </c>
      <c r="D16" s="139">
        <v>24</v>
      </c>
      <c r="E16" s="86" t="s">
        <v>892</v>
      </c>
      <c r="F16" s="171" t="s">
        <v>777</v>
      </c>
      <c r="G16" s="139">
        <v>32</v>
      </c>
      <c r="H16" s="139">
        <v>291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4324973</v>
      </c>
      <c r="D18" s="142">
        <f>SUM(D12:D16)</f>
        <v>4288686</v>
      </c>
      <c r="E18" s="83" t="s">
        <v>20</v>
      </c>
      <c r="F18" s="172" t="s">
        <v>779</v>
      </c>
      <c r="G18" s="142">
        <f>SUM(G12:G17)</f>
        <v>5016409</v>
      </c>
      <c r="H18" s="142">
        <f>SUM(H12:H17)</f>
        <v>4551661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104619</v>
      </c>
      <c r="D21" s="139">
        <v>88939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>
        <v>0</v>
      </c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>
        <v>0</v>
      </c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>
        <v>0</v>
      </c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104619</v>
      </c>
      <c r="D25" s="142">
        <f>SUM(D20:D24)</f>
        <v>88939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4429592</v>
      </c>
      <c r="D26" s="142">
        <f>D18+D25</f>
        <v>4377625</v>
      </c>
      <c r="E26" s="144" t="s">
        <v>40</v>
      </c>
      <c r="F26" s="172" t="s">
        <v>781</v>
      </c>
      <c r="G26" s="142">
        <f>G18+G25</f>
        <v>5016409</v>
      </c>
      <c r="H26" s="142">
        <f>H18+H25</f>
        <v>4551661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586817</v>
      </c>
      <c r="D27" s="46">
        <f>IF((H26-D26)&gt;0,H26-D26,0)</f>
        <v>174036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586817</v>
      </c>
      <c r="D29" s="142">
        <f>D27-D28</f>
        <v>174036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5016409</v>
      </c>
      <c r="D30" s="142">
        <f>D26+D28+D29</f>
        <v>4551661</v>
      </c>
      <c r="E30" s="144" t="s">
        <v>789</v>
      </c>
      <c r="F30" s="172" t="s">
        <v>784</v>
      </c>
      <c r="G30" s="142">
        <f>G26+G29</f>
        <v>5016409</v>
      </c>
      <c r="H30" s="142">
        <f>H26+H29</f>
        <v>4551661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01.01.2017 - 31.12.2017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43188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1552451</v>
      </c>
      <c r="D13" s="316">
        <v>-1029807</v>
      </c>
      <c r="E13" s="317">
        <f>SUM(C13:D13)</f>
        <v>522644</v>
      </c>
      <c r="F13" s="316">
        <v>9867</v>
      </c>
      <c r="G13" s="316">
        <v>-592498</v>
      </c>
      <c r="H13" s="317">
        <f>SUM(F13:G13)</f>
        <v>-582631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-25</v>
      </c>
      <c r="E18" s="317">
        <f t="shared" si="0"/>
        <v>-25</v>
      </c>
      <c r="F18" s="316"/>
      <c r="G18" s="316">
        <v>-24</v>
      </c>
      <c r="H18" s="317">
        <f t="shared" si="1"/>
        <v>-24</v>
      </c>
    </row>
    <row r="19" spans="1:8" ht="21" customHeight="1">
      <c r="A19" s="313" t="s">
        <v>919</v>
      </c>
      <c r="B19" s="136" t="s">
        <v>798</v>
      </c>
      <c r="C19" s="320">
        <f>SUM(C13:C14,C16:C18)</f>
        <v>1552451</v>
      </c>
      <c r="D19" s="320">
        <f>SUM(D13:D14,D16:D18)</f>
        <v>-1029832</v>
      </c>
      <c r="E19" s="317">
        <f t="shared" si="0"/>
        <v>522619</v>
      </c>
      <c r="F19" s="320">
        <f>SUM(F13:F14,F16:F18)</f>
        <v>9867</v>
      </c>
      <c r="G19" s="320">
        <f>SUM(G13:G14,G16:G18)</f>
        <v>-592522</v>
      </c>
      <c r="H19" s="317">
        <f t="shared" si="1"/>
        <v>-582655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472244</v>
      </c>
      <c r="D21" s="316">
        <v>-825281</v>
      </c>
      <c r="E21" s="317">
        <f>SUM(C21:D21)</f>
        <v>-353037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>
        <v>916590</v>
      </c>
      <c r="G22" s="316">
        <v>-489078</v>
      </c>
      <c r="H22" s="317">
        <f aca="true" t="shared" si="3" ref="H22:H29">SUM(F22:G22)</f>
        <v>427512</v>
      </c>
    </row>
    <row r="23" spans="1:8" ht="12.75">
      <c r="A23" s="322" t="s">
        <v>901</v>
      </c>
      <c r="B23" s="41" t="s">
        <v>801</v>
      </c>
      <c r="C23" s="316">
        <v>31</v>
      </c>
      <c r="D23" s="316">
        <v>0</v>
      </c>
      <c r="E23" s="317">
        <f t="shared" si="2"/>
        <v>31</v>
      </c>
      <c r="F23" s="316">
        <v>381</v>
      </c>
      <c r="G23" s="316">
        <v>0</v>
      </c>
      <c r="H23" s="317">
        <f t="shared" si="3"/>
        <v>381</v>
      </c>
    </row>
    <row r="24" spans="1:8" ht="12.75">
      <c r="A24" s="315" t="s">
        <v>902</v>
      </c>
      <c r="B24" s="41" t="s">
        <v>802</v>
      </c>
      <c r="C24" s="316">
        <v>67931</v>
      </c>
      <c r="D24" s="316"/>
      <c r="E24" s="317">
        <f t="shared" si="2"/>
        <v>67931</v>
      </c>
      <c r="F24" s="316">
        <v>76019</v>
      </c>
      <c r="G24" s="316"/>
      <c r="H24" s="317">
        <f t="shared" si="3"/>
        <v>76019</v>
      </c>
    </row>
    <row r="25" spans="1:8" ht="12.75">
      <c r="A25" s="323" t="s">
        <v>903</v>
      </c>
      <c r="B25" s="41" t="s">
        <v>803</v>
      </c>
      <c r="C25" s="316"/>
      <c r="D25" s="316">
        <v>-84880</v>
      </c>
      <c r="E25" s="317">
        <f t="shared" si="2"/>
        <v>-84880</v>
      </c>
      <c r="F25" s="316"/>
      <c r="G25" s="316">
        <v>-69443</v>
      </c>
      <c r="H25" s="317">
        <f t="shared" si="3"/>
        <v>-69443</v>
      </c>
    </row>
    <row r="26" spans="1:8" ht="12.75">
      <c r="A26" s="323" t="s">
        <v>904</v>
      </c>
      <c r="B26" s="41" t="s">
        <v>804</v>
      </c>
      <c r="C26" s="316"/>
      <c r="D26" s="316">
        <v>-13382</v>
      </c>
      <c r="E26" s="317">
        <f t="shared" si="2"/>
        <v>-13382</v>
      </c>
      <c r="F26" s="316"/>
      <c r="G26" s="316">
        <v>-13108</v>
      </c>
      <c r="H26" s="317">
        <f t="shared" si="3"/>
        <v>-13108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-291</v>
      </c>
      <c r="E27" s="317">
        <f t="shared" si="2"/>
        <v>-291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540206</v>
      </c>
      <c r="D29" s="320">
        <f>SUM(D21:D28)</f>
        <v>-923834</v>
      </c>
      <c r="E29" s="317">
        <f t="shared" si="2"/>
        <v>-383628</v>
      </c>
      <c r="F29" s="320">
        <f>SUM(F21:F28)</f>
        <v>992990</v>
      </c>
      <c r="G29" s="320">
        <f>SUM(G21:G28)</f>
        <v>-571629</v>
      </c>
      <c r="H29" s="317">
        <f t="shared" si="3"/>
        <v>421361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-7549</v>
      </c>
      <c r="E31" s="317">
        <f>SUM(C31:D31)</f>
        <v>-7549</v>
      </c>
      <c r="F31" s="316"/>
      <c r="G31" s="316">
        <v>-7507</v>
      </c>
      <c r="H31" s="317">
        <f>SUM(F31:G31)</f>
        <v>-7507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>
        <v>0</v>
      </c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-7549</v>
      </c>
      <c r="E36" s="320">
        <f t="shared" si="4"/>
        <v>-7549</v>
      </c>
      <c r="F36" s="320">
        <f t="shared" si="4"/>
        <v>0</v>
      </c>
      <c r="G36" s="320">
        <f t="shared" si="4"/>
        <v>-7507</v>
      </c>
      <c r="H36" s="320">
        <f t="shared" si="4"/>
        <v>-7507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2092657</v>
      </c>
      <c r="D37" s="320">
        <f t="shared" si="5"/>
        <v>-1961215</v>
      </c>
      <c r="E37" s="320">
        <f t="shared" si="5"/>
        <v>131442</v>
      </c>
      <c r="F37" s="320">
        <f t="shared" si="5"/>
        <v>1002857</v>
      </c>
      <c r="G37" s="320">
        <f t="shared" si="5"/>
        <v>-1171658</v>
      </c>
      <c r="H37" s="320">
        <f t="shared" si="5"/>
        <v>-168801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187604</v>
      </c>
      <c r="F38" s="320"/>
      <c r="G38" s="320"/>
      <c r="H38" s="326">
        <v>356405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319046</v>
      </c>
      <c r="F39" s="320"/>
      <c r="G39" s="320"/>
      <c r="H39" s="320">
        <f>SUM(H37:H38)</f>
        <v>187604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318092</v>
      </c>
      <c r="F40" s="317"/>
      <c r="G40" s="317"/>
      <c r="H40" s="316">
        <v>186650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01.01.2017 - 31.12.2017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43188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3591404</v>
      </c>
      <c r="D13" s="130">
        <v>790311</v>
      </c>
      <c r="E13" s="130"/>
      <c r="F13" s="130"/>
      <c r="G13" s="130"/>
      <c r="H13" s="130">
        <v>-1477814</v>
      </c>
      <c r="I13" s="371">
        <f>SUM(C13:H13)</f>
        <v>2903901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2876780</v>
      </c>
      <c r="D14" s="371">
        <f>'1-SB'!H13</f>
        <v>922159</v>
      </c>
      <c r="E14" s="371">
        <f>'1-SB'!H14</f>
        <v>0</v>
      </c>
      <c r="F14" s="371">
        <f>'1-SB'!H15</f>
        <v>0</v>
      </c>
      <c r="G14" s="371">
        <f>'1-SB'!H19+'1-SB'!H21</f>
        <v>1984909</v>
      </c>
      <c r="H14" s="371">
        <f>'1-SB'!H20+'1-SB'!H22</f>
        <v>-3288687</v>
      </c>
      <c r="I14" s="371">
        <f aca="true" t="shared" si="0" ref="I14:I36">SUM(C14:H14)</f>
        <v>2495161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2876780</v>
      </c>
      <c r="D18" s="372">
        <f t="shared" si="2"/>
        <v>922159</v>
      </c>
      <c r="E18" s="372">
        <f>E14+E15</f>
        <v>0</v>
      </c>
      <c r="F18" s="372">
        <f t="shared" si="2"/>
        <v>0</v>
      </c>
      <c r="G18" s="372">
        <f t="shared" si="2"/>
        <v>1984909</v>
      </c>
      <c r="H18" s="372">
        <f t="shared" si="2"/>
        <v>-3288687</v>
      </c>
      <c r="I18" s="371">
        <f t="shared" si="0"/>
        <v>2495161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555696</v>
      </c>
      <c r="D19" s="372">
        <f t="shared" si="3"/>
        <v>-36794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518902</v>
      </c>
      <c r="J19" s="51"/>
    </row>
    <row r="20" spans="1:10" ht="15">
      <c r="A20" s="103" t="s">
        <v>203</v>
      </c>
      <c r="B20" s="34" t="s">
        <v>825</v>
      </c>
      <c r="C20" s="131">
        <v>1615055</v>
      </c>
      <c r="D20" s="131">
        <v>75387</v>
      </c>
      <c r="E20" s="131"/>
      <c r="F20" s="131"/>
      <c r="G20" s="131"/>
      <c r="H20" s="131"/>
      <c r="I20" s="371">
        <f t="shared" si="0"/>
        <v>1690442</v>
      </c>
      <c r="J20" s="51"/>
    </row>
    <row r="21" spans="1:10" ht="15">
      <c r="A21" s="103" t="s">
        <v>204</v>
      </c>
      <c r="B21" s="34" t="s">
        <v>826</v>
      </c>
      <c r="C21" s="131">
        <v>-1059359</v>
      </c>
      <c r="D21" s="131">
        <v>-112181</v>
      </c>
      <c r="E21" s="131"/>
      <c r="F21" s="131"/>
      <c r="G21" s="131"/>
      <c r="H21" s="131"/>
      <c r="I21" s="371">
        <f t="shared" si="0"/>
        <v>-1171540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586817</v>
      </c>
      <c r="H22" s="372">
        <f>'1-SB'!G22</f>
        <v>0</v>
      </c>
      <c r="I22" s="371">
        <f t="shared" si="0"/>
        <v>586817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>
        <v>0</v>
      </c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>
        <v>0</v>
      </c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3432476</v>
      </c>
      <c r="D34" s="372">
        <f t="shared" si="7"/>
        <v>885365</v>
      </c>
      <c r="E34" s="372">
        <f t="shared" si="7"/>
        <v>0</v>
      </c>
      <c r="F34" s="372">
        <f t="shared" si="7"/>
        <v>0</v>
      </c>
      <c r="G34" s="372">
        <f t="shared" si="7"/>
        <v>2571726</v>
      </c>
      <c r="H34" s="372">
        <f t="shared" si="7"/>
        <v>-3288687</v>
      </c>
      <c r="I34" s="371">
        <f t="shared" si="0"/>
        <v>3600880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3432476</v>
      </c>
      <c r="D36" s="375">
        <f t="shared" si="8"/>
        <v>885365</v>
      </c>
      <c r="E36" s="375">
        <f t="shared" si="8"/>
        <v>0</v>
      </c>
      <c r="F36" s="375">
        <f t="shared" si="8"/>
        <v>0</v>
      </c>
      <c r="G36" s="375">
        <f t="shared" si="8"/>
        <v>2571726</v>
      </c>
      <c r="H36" s="375">
        <f t="shared" si="8"/>
        <v>-3288687</v>
      </c>
      <c r="I36" s="371">
        <f t="shared" si="0"/>
        <v>3600880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ВЪЗМОЖНОСТИ В НОВА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01.01.2017 - 31.12.2017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43188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1470874.3834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1754997.2367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825764.5666000003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1552371.74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541641.7133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1029807.15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0.8673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1.0491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82834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14237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6947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0.2096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0.0048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0.2096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0.0103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>
        <f aca="true" t="shared" si="2" ref="C3:C34">EndDate</f>
        <v>43100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>
        <f t="shared" si="2"/>
        <v>43100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>
        <f t="shared" si="2"/>
        <v>43100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>
        <f t="shared" si="2"/>
        <v>43100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>
        <f t="shared" si="2"/>
        <v>43100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>
        <f t="shared" si="2"/>
        <v>43100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>
        <f t="shared" si="2"/>
        <v>43100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>
        <f t="shared" si="2"/>
        <v>43100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>
        <f t="shared" si="2"/>
        <v>43100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>
        <f t="shared" si="2"/>
        <v>43100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>
        <f t="shared" si="2"/>
        <v>43100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>
        <f t="shared" si="2"/>
        <v>43100</v>
      </c>
      <c r="D14" s="193" t="s">
        <v>150</v>
      </c>
      <c r="E14" s="194" t="s">
        <v>8</v>
      </c>
      <c r="F14" s="179" t="s">
        <v>754</v>
      </c>
      <c r="G14" s="183">
        <f>'1-SB'!C21</f>
        <v>954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>
        <f t="shared" si="2"/>
        <v>43100</v>
      </c>
      <c r="D15" s="193" t="s">
        <v>151</v>
      </c>
      <c r="E15" s="194" t="s">
        <v>9</v>
      </c>
      <c r="F15" s="179" t="s">
        <v>754</v>
      </c>
      <c r="G15" s="183">
        <f>'1-SB'!C22</f>
        <v>318092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>
        <f t="shared" si="2"/>
        <v>43100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>
        <f t="shared" si="2"/>
        <v>43100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>
        <f t="shared" si="2"/>
        <v>43100</v>
      </c>
      <c r="D18" s="191" t="s">
        <v>154</v>
      </c>
      <c r="E18" s="195" t="s">
        <v>11</v>
      </c>
      <c r="F18" s="179" t="s">
        <v>754</v>
      </c>
      <c r="G18" s="183">
        <f>'1-SB'!C25</f>
        <v>319046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>
        <f t="shared" si="2"/>
        <v>43100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>
        <f t="shared" si="2"/>
        <v>43100</v>
      </c>
      <c r="D20" s="193" t="s">
        <v>155</v>
      </c>
      <c r="E20" s="194" t="s">
        <v>115</v>
      </c>
      <c r="F20" s="179" t="s">
        <v>754</v>
      </c>
      <c r="G20" s="183">
        <f>'1-SB'!C27</f>
        <v>3289039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>
        <f t="shared" si="2"/>
        <v>43100</v>
      </c>
      <c r="D21" s="193" t="s">
        <v>156</v>
      </c>
      <c r="E21" s="196" t="s">
        <v>73</v>
      </c>
      <c r="F21" s="179" t="s">
        <v>754</v>
      </c>
      <c r="G21" s="183">
        <f>'1-SB'!C28</f>
        <v>3289039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>
        <f t="shared" si="2"/>
        <v>43100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>
        <f t="shared" si="2"/>
        <v>43100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>
        <f t="shared" si="2"/>
        <v>43100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>
        <f t="shared" si="2"/>
        <v>43100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>
        <f t="shared" si="2"/>
        <v>43100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>
        <f t="shared" si="2"/>
        <v>43100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>
        <f t="shared" si="2"/>
        <v>43100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>
        <f t="shared" si="2"/>
        <v>43100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>
        <f t="shared" si="2"/>
        <v>43100</v>
      </c>
      <c r="D30" s="193" t="s">
        <v>165</v>
      </c>
      <c r="E30" s="195" t="s">
        <v>12</v>
      </c>
      <c r="F30" s="179" t="s">
        <v>754</v>
      </c>
      <c r="G30" s="183">
        <f>'1-SB'!C37</f>
        <v>3289039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>
        <f t="shared" si="2"/>
        <v>43100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>
        <f t="shared" si="2"/>
        <v>43100</v>
      </c>
      <c r="D32" s="186" t="s">
        <v>166</v>
      </c>
      <c r="E32" s="187" t="s">
        <v>112</v>
      </c>
      <c r="F32" s="179" t="s">
        <v>754</v>
      </c>
      <c r="G32" s="183">
        <f>'1-SB'!C39</f>
        <v>2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>
        <f t="shared" si="2"/>
        <v>43100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>
        <f t="shared" si="2"/>
        <v>43100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>
        <f aca="true" t="shared" si="5" ref="C35:C58">EndDate</f>
        <v>43100</v>
      </c>
      <c r="D35" s="186" t="s">
        <v>169</v>
      </c>
      <c r="E35" s="187" t="s">
        <v>82</v>
      </c>
      <c r="F35" s="179" t="s">
        <v>754</v>
      </c>
      <c r="G35" s="183">
        <f>'1-SB'!C42</f>
        <v>1297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>
        <f t="shared" si="5"/>
        <v>43100</v>
      </c>
      <c r="D36" s="184" t="s">
        <v>170</v>
      </c>
      <c r="E36" s="190" t="s">
        <v>13</v>
      </c>
      <c r="F36" s="179" t="s">
        <v>754</v>
      </c>
      <c r="G36" s="183">
        <f>'1-SB'!C43</f>
        <v>1299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>
        <f t="shared" si="5"/>
        <v>43100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>
        <f t="shared" si="5"/>
        <v>43100</v>
      </c>
      <c r="D38" s="184" t="s">
        <v>172</v>
      </c>
      <c r="E38" s="190" t="s">
        <v>34</v>
      </c>
      <c r="F38" s="179" t="s">
        <v>754</v>
      </c>
      <c r="G38" s="183">
        <f>'1-SB'!C45</f>
        <v>3609384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>
        <f t="shared" si="5"/>
        <v>43100</v>
      </c>
      <c r="D39" s="184" t="s">
        <v>173</v>
      </c>
      <c r="E39" s="184" t="s">
        <v>36</v>
      </c>
      <c r="F39" s="179" t="s">
        <v>754</v>
      </c>
      <c r="G39" s="183">
        <f>'1-SB'!C47</f>
        <v>3609384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>
        <f t="shared" si="5"/>
        <v>43100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>
        <f t="shared" si="5"/>
        <v>43100</v>
      </c>
      <c r="D41" s="203" t="s">
        <v>174</v>
      </c>
      <c r="E41" s="204" t="s">
        <v>881</v>
      </c>
      <c r="F41" s="198" t="s">
        <v>755</v>
      </c>
      <c r="G41" s="202">
        <f>'1-SB'!G11</f>
        <v>3432476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>
        <f t="shared" si="5"/>
        <v>43100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>
        <f t="shared" si="5"/>
        <v>43100</v>
      </c>
      <c r="D43" s="206" t="s">
        <v>175</v>
      </c>
      <c r="E43" s="207" t="s">
        <v>114</v>
      </c>
      <c r="F43" s="198" t="s">
        <v>755</v>
      </c>
      <c r="G43" s="202">
        <f>'1-SB'!G13</f>
        <v>885365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>
        <f t="shared" si="5"/>
        <v>43100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>
        <f t="shared" si="5"/>
        <v>43100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>
        <f t="shared" si="5"/>
        <v>43100</v>
      </c>
      <c r="D46" s="203" t="s">
        <v>178</v>
      </c>
      <c r="E46" s="208" t="s">
        <v>23</v>
      </c>
      <c r="F46" s="198" t="s">
        <v>755</v>
      </c>
      <c r="G46" s="202">
        <f>'1-SB'!G16</f>
        <v>885365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>
        <f t="shared" si="5"/>
        <v>43100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>
        <f t="shared" si="5"/>
        <v>43100</v>
      </c>
      <c r="D48" s="205" t="s">
        <v>179</v>
      </c>
      <c r="E48" s="207" t="s">
        <v>26</v>
      </c>
      <c r="F48" s="198" t="s">
        <v>755</v>
      </c>
      <c r="G48" s="202">
        <f>'1-SB'!G18</f>
        <v>-1303778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>
        <f t="shared" si="5"/>
        <v>43100</v>
      </c>
      <c r="D49" s="205" t="s">
        <v>180</v>
      </c>
      <c r="E49" s="209" t="s">
        <v>27</v>
      </c>
      <c r="F49" s="198" t="s">
        <v>755</v>
      </c>
      <c r="G49" s="202">
        <f>'1-SB'!G19</f>
        <v>1984909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>
        <f t="shared" si="5"/>
        <v>43100</v>
      </c>
      <c r="D50" s="205" t="s">
        <v>181</v>
      </c>
      <c r="E50" s="209" t="s">
        <v>28</v>
      </c>
      <c r="F50" s="198" t="s">
        <v>755</v>
      </c>
      <c r="G50" s="202">
        <f>'1-SB'!G20</f>
        <v>-3288687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>
        <f t="shared" si="5"/>
        <v>43100</v>
      </c>
      <c r="D51" s="210" t="s">
        <v>182</v>
      </c>
      <c r="E51" s="211" t="s">
        <v>923</v>
      </c>
      <c r="F51" s="198" t="s">
        <v>755</v>
      </c>
      <c r="G51" s="202">
        <f>'1-SB'!G21</f>
        <v>586817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>
        <f t="shared" si="5"/>
        <v>43100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>
        <f t="shared" si="5"/>
        <v>43100</v>
      </c>
      <c r="D53" s="203" t="s">
        <v>183</v>
      </c>
      <c r="E53" s="208" t="s">
        <v>29</v>
      </c>
      <c r="F53" s="198" t="s">
        <v>755</v>
      </c>
      <c r="G53" s="202">
        <f>'1-SB'!G23</f>
        <v>-716961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>
        <f t="shared" si="5"/>
        <v>43100</v>
      </c>
      <c r="D54" s="200" t="s">
        <v>184</v>
      </c>
      <c r="E54" s="212" t="s">
        <v>31</v>
      </c>
      <c r="F54" s="198" t="s">
        <v>755</v>
      </c>
      <c r="G54" s="202">
        <f>'1-SB'!G24</f>
        <v>3600880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>
        <f t="shared" si="5"/>
        <v>43100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>
        <f t="shared" si="5"/>
        <v>43100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>
        <f t="shared" si="5"/>
        <v>43100</v>
      </c>
      <c r="D57" s="205" t="s">
        <v>186</v>
      </c>
      <c r="E57" s="207" t="s">
        <v>103</v>
      </c>
      <c r="F57" s="198" t="s">
        <v>755</v>
      </c>
      <c r="G57" s="202">
        <f>'1-SB'!G28</f>
        <v>8178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>
        <f t="shared" si="5"/>
        <v>43100</v>
      </c>
      <c r="D58" s="205" t="s">
        <v>187</v>
      </c>
      <c r="E58" s="209" t="s">
        <v>139</v>
      </c>
      <c r="F58" s="198" t="s">
        <v>755</v>
      </c>
      <c r="G58" s="202">
        <f>'1-SB'!G29</f>
        <v>1463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6715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>
        <f aca="true" t="shared" si="8" ref="C60:C81">EndDate</f>
        <v>43100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>
        <f t="shared" si="8"/>
        <v>43100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>
        <f t="shared" si="8"/>
        <v>43100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>
        <f t="shared" si="8"/>
        <v>43100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>
        <f t="shared" si="8"/>
        <v>43100</v>
      </c>
      <c r="D64" s="205" t="s">
        <v>193</v>
      </c>
      <c r="E64" s="213" t="s">
        <v>84</v>
      </c>
      <c r="F64" s="198" t="s">
        <v>755</v>
      </c>
      <c r="G64" s="202">
        <f>'1-SB'!G35</f>
        <v>247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>
        <f t="shared" si="8"/>
        <v>43100</v>
      </c>
      <c r="D65" s="205" t="s">
        <v>194</v>
      </c>
      <c r="E65" s="213" t="s">
        <v>118</v>
      </c>
      <c r="F65" s="198" t="s">
        <v>755</v>
      </c>
      <c r="G65" s="202">
        <f>'1-SB'!G36</f>
        <v>79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>
        <f t="shared" si="8"/>
        <v>43100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>
        <f t="shared" si="8"/>
        <v>43100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>
        <f t="shared" si="8"/>
        <v>43100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>
        <f t="shared" si="8"/>
        <v>43100</v>
      </c>
      <c r="D69" s="200" t="s">
        <v>198</v>
      </c>
      <c r="E69" s="212" t="s">
        <v>34</v>
      </c>
      <c r="F69" s="198" t="s">
        <v>755</v>
      </c>
      <c r="G69" s="202">
        <f>'1-SB'!G40</f>
        <v>8504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>
        <f t="shared" si="8"/>
        <v>43100</v>
      </c>
      <c r="D70" s="203" t="s">
        <v>199</v>
      </c>
      <c r="E70" s="203" t="s">
        <v>35</v>
      </c>
      <c r="F70" s="198" t="s">
        <v>755</v>
      </c>
      <c r="G70" s="202">
        <f>'1-SB'!G47</f>
        <v>3609384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>
        <f t="shared" si="8"/>
        <v>43100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>
        <f t="shared" si="8"/>
        <v>43100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>
        <f t="shared" si="8"/>
        <v>43100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>
        <f t="shared" si="8"/>
        <v>43100</v>
      </c>
      <c r="D74" s="218" t="s">
        <v>757</v>
      </c>
      <c r="E74" s="223" t="s">
        <v>886</v>
      </c>
      <c r="F74" s="216" t="s">
        <v>790</v>
      </c>
      <c r="G74" s="220">
        <f>'2-OD'!C13</f>
        <v>6947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>
        <f t="shared" si="8"/>
        <v>43100</v>
      </c>
      <c r="D75" s="218" t="s">
        <v>758</v>
      </c>
      <c r="E75" s="223" t="s">
        <v>887</v>
      </c>
      <c r="F75" s="216" t="s">
        <v>790</v>
      </c>
      <c r="G75" s="220">
        <f>'2-OD'!C14</f>
        <v>3775095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>
        <f t="shared" si="8"/>
        <v>43100</v>
      </c>
      <c r="D76" s="218" t="s">
        <v>759</v>
      </c>
      <c r="E76" s="223" t="s">
        <v>888</v>
      </c>
      <c r="F76" s="216" t="s">
        <v>790</v>
      </c>
      <c r="G76" s="220">
        <f>'2-OD'!C15</f>
        <v>542848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>
        <f t="shared" si="8"/>
        <v>43100</v>
      </c>
      <c r="D77" s="218" t="s">
        <v>760</v>
      </c>
      <c r="E77" s="223" t="s">
        <v>915</v>
      </c>
      <c r="F77" s="216" t="s">
        <v>790</v>
      </c>
      <c r="G77" s="220">
        <f>'2-OD'!C16</f>
        <v>83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>
        <f t="shared" si="8"/>
        <v>43100</v>
      </c>
      <c r="D78" s="221" t="s">
        <v>761</v>
      </c>
      <c r="E78" s="224" t="s">
        <v>20</v>
      </c>
      <c r="F78" s="216" t="s">
        <v>790</v>
      </c>
      <c r="G78" s="220">
        <f>'2-OD'!C18</f>
        <v>4324973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>
        <f t="shared" si="8"/>
        <v>43100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>
        <f t="shared" si="8"/>
        <v>43100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>
        <f t="shared" si="8"/>
        <v>43100</v>
      </c>
      <c r="D81" s="218" t="s">
        <v>763</v>
      </c>
      <c r="E81" s="223" t="s">
        <v>100</v>
      </c>
      <c r="F81" s="216" t="s">
        <v>790</v>
      </c>
      <c r="G81" s="220">
        <f>'2-OD'!C21</f>
        <v>104619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>
        <f aca="true" t="shared" si="11" ref="C83:C109">EndDate</f>
        <v>43100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>
        <f t="shared" si="11"/>
        <v>43100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>
        <f t="shared" si="11"/>
        <v>43100</v>
      </c>
      <c r="D85" s="221" t="s">
        <v>767</v>
      </c>
      <c r="E85" s="224" t="s">
        <v>23</v>
      </c>
      <c r="F85" s="216" t="s">
        <v>790</v>
      </c>
      <c r="G85" s="220">
        <f>'2-OD'!C25</f>
        <v>104619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>
        <f t="shared" si="11"/>
        <v>43100</v>
      </c>
      <c r="D86" s="221" t="s">
        <v>768</v>
      </c>
      <c r="E86" s="225" t="s">
        <v>122</v>
      </c>
      <c r="F86" s="216" t="s">
        <v>790</v>
      </c>
      <c r="G86" s="220">
        <f>'2-OD'!C26</f>
        <v>4429592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>
        <f t="shared" si="11"/>
        <v>43100</v>
      </c>
      <c r="D87" s="221" t="s">
        <v>769</v>
      </c>
      <c r="E87" s="225" t="s">
        <v>786</v>
      </c>
      <c r="F87" s="216" t="s">
        <v>790</v>
      </c>
      <c r="G87" s="220">
        <f>'2-OD'!C27</f>
        <v>586817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>
        <f t="shared" si="11"/>
        <v>43100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>
        <f t="shared" si="11"/>
        <v>43100</v>
      </c>
      <c r="D89" s="221" t="s">
        <v>771</v>
      </c>
      <c r="E89" s="225" t="s">
        <v>124</v>
      </c>
      <c r="F89" s="216" t="s">
        <v>790</v>
      </c>
      <c r="G89" s="220">
        <f>'2-OD'!C29</f>
        <v>586817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>
        <f t="shared" si="11"/>
        <v>43100</v>
      </c>
      <c r="D90" s="221" t="s">
        <v>772</v>
      </c>
      <c r="E90" s="225" t="s">
        <v>788</v>
      </c>
      <c r="F90" s="216" t="s">
        <v>790</v>
      </c>
      <c r="G90" s="220">
        <f>'2-OD'!C30</f>
        <v>5016409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>
        <f t="shared" si="11"/>
        <v>43100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>
        <f t="shared" si="11"/>
        <v>43100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>
        <f t="shared" si="11"/>
        <v>43100</v>
      </c>
      <c r="D93" s="229" t="s">
        <v>773</v>
      </c>
      <c r="E93" s="234" t="s">
        <v>38</v>
      </c>
      <c r="F93" s="227" t="s">
        <v>791</v>
      </c>
      <c r="G93" s="231">
        <f>'2-OD'!G12</f>
        <v>68992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>
        <f t="shared" si="11"/>
        <v>43100</v>
      </c>
      <c r="D94" s="229" t="s">
        <v>774</v>
      </c>
      <c r="E94" s="234" t="s">
        <v>889</v>
      </c>
      <c r="F94" s="227" t="s">
        <v>791</v>
      </c>
      <c r="G94" s="231">
        <f>'2-OD'!G13</f>
        <v>1637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>
        <f t="shared" si="11"/>
        <v>43100</v>
      </c>
      <c r="D95" s="229" t="s">
        <v>775</v>
      </c>
      <c r="E95" s="234" t="s">
        <v>890</v>
      </c>
      <c r="F95" s="227" t="s">
        <v>791</v>
      </c>
      <c r="G95" s="231">
        <f>'2-OD'!G14</f>
        <v>4329935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>
        <f t="shared" si="11"/>
        <v>43100</v>
      </c>
      <c r="D96" s="229" t="s">
        <v>776</v>
      </c>
      <c r="E96" s="234" t="s">
        <v>891</v>
      </c>
      <c r="F96" s="227" t="s">
        <v>791</v>
      </c>
      <c r="G96" s="231">
        <f>'2-OD'!G15</f>
        <v>615813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>
        <f t="shared" si="11"/>
        <v>43100</v>
      </c>
      <c r="D97" s="229" t="s">
        <v>777</v>
      </c>
      <c r="E97" s="235" t="s">
        <v>892</v>
      </c>
      <c r="F97" s="227" t="s">
        <v>791</v>
      </c>
      <c r="G97" s="231">
        <f>'2-OD'!G16</f>
        <v>32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>
        <f t="shared" si="11"/>
        <v>43100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>
        <f t="shared" si="11"/>
        <v>43100</v>
      </c>
      <c r="D99" s="232" t="s">
        <v>779</v>
      </c>
      <c r="E99" s="236" t="s">
        <v>20</v>
      </c>
      <c r="F99" s="227" t="s">
        <v>791</v>
      </c>
      <c r="G99" s="231">
        <f>'2-OD'!G18</f>
        <v>5016409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>
        <f t="shared" si="11"/>
        <v>43100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>
        <f t="shared" si="11"/>
        <v>43100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>
        <f t="shared" si="11"/>
        <v>43100</v>
      </c>
      <c r="D102" s="232" t="s">
        <v>781</v>
      </c>
      <c r="E102" s="237" t="s">
        <v>40</v>
      </c>
      <c r="F102" s="227" t="s">
        <v>791</v>
      </c>
      <c r="G102" s="231">
        <f>'2-OD'!G26</f>
        <v>5016409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>
        <f t="shared" si="11"/>
        <v>43100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>
        <f t="shared" si="11"/>
        <v>43100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>
        <f t="shared" si="11"/>
        <v>43100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>
        <f t="shared" si="11"/>
        <v>43100</v>
      </c>
      <c r="D106" s="232" t="s">
        <v>784</v>
      </c>
      <c r="E106" s="237" t="s">
        <v>789</v>
      </c>
      <c r="F106" s="227" t="s">
        <v>791</v>
      </c>
      <c r="G106" s="231">
        <f>'2-OD'!G30</f>
        <v>5016409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>
        <f t="shared" si="11"/>
        <v>43100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>
        <f t="shared" si="11"/>
        <v>43100</v>
      </c>
      <c r="D108" s="241" t="s">
        <v>792</v>
      </c>
      <c r="E108" s="244" t="s">
        <v>921</v>
      </c>
      <c r="F108" s="239" t="s">
        <v>1273</v>
      </c>
      <c r="G108" s="243">
        <f>'3-OPP'!E13</f>
        <v>522644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>
        <f t="shared" si="11"/>
        <v>43100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>
        <f aca="true" t="shared" si="14" ref="C110:C141">EndDate</f>
        <v>43100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>
        <f t="shared" si="14"/>
        <v>43100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>
        <f t="shared" si="14"/>
        <v>43100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>
        <f t="shared" si="14"/>
        <v>43100</v>
      </c>
      <c r="D113" s="241" t="s">
        <v>797</v>
      </c>
      <c r="E113" s="244" t="s">
        <v>918</v>
      </c>
      <c r="F113" s="239" t="s">
        <v>1273</v>
      </c>
      <c r="G113" s="243">
        <f>'3-OPP'!E18</f>
        <v>-25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>
        <f t="shared" si="14"/>
        <v>43100</v>
      </c>
      <c r="D114" s="247" t="s">
        <v>798</v>
      </c>
      <c r="E114" s="242" t="s">
        <v>919</v>
      </c>
      <c r="F114" s="239" t="s">
        <v>1273</v>
      </c>
      <c r="G114" s="243">
        <f>'3-OPP'!E19</f>
        <v>522619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>
        <f t="shared" si="14"/>
        <v>43100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>
        <f t="shared" si="14"/>
        <v>43100</v>
      </c>
      <c r="D116" s="241" t="s">
        <v>799</v>
      </c>
      <c r="E116" s="244" t="s">
        <v>899</v>
      </c>
      <c r="F116" s="239" t="s">
        <v>1273</v>
      </c>
      <c r="G116" s="243">
        <f>'3-OPP'!E21</f>
        <v>-353037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>
        <f t="shared" si="14"/>
        <v>43100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>
        <f t="shared" si="14"/>
        <v>43100</v>
      </c>
      <c r="D118" s="241" t="s">
        <v>801</v>
      </c>
      <c r="E118" s="244" t="s">
        <v>901</v>
      </c>
      <c r="F118" s="239" t="s">
        <v>1273</v>
      </c>
      <c r="G118" s="243">
        <f>'3-OPP'!E23</f>
        <v>31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>
        <f t="shared" si="14"/>
        <v>43100</v>
      </c>
      <c r="D119" s="241" t="s">
        <v>802</v>
      </c>
      <c r="E119" s="244" t="s">
        <v>902</v>
      </c>
      <c r="F119" s="239" t="s">
        <v>1273</v>
      </c>
      <c r="G119" s="243">
        <f>'3-OPP'!E24</f>
        <v>67931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>
        <f t="shared" si="14"/>
        <v>43100</v>
      </c>
      <c r="D120" s="241" t="s">
        <v>803</v>
      </c>
      <c r="E120" s="246" t="s">
        <v>903</v>
      </c>
      <c r="F120" s="239" t="s">
        <v>1273</v>
      </c>
      <c r="G120" s="243">
        <f>'3-OPP'!E25</f>
        <v>-84880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>
        <f t="shared" si="14"/>
        <v>43100</v>
      </c>
      <c r="D121" s="241" t="s">
        <v>804</v>
      </c>
      <c r="E121" s="246" t="s">
        <v>904</v>
      </c>
      <c r="F121" s="239" t="s">
        <v>1273</v>
      </c>
      <c r="G121" s="243">
        <f>'3-OPP'!E26</f>
        <v>-13382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>
        <f t="shared" si="14"/>
        <v>43100</v>
      </c>
      <c r="D122" s="241" t="s">
        <v>805</v>
      </c>
      <c r="E122" s="246" t="s">
        <v>905</v>
      </c>
      <c r="F122" s="239" t="s">
        <v>1273</v>
      </c>
      <c r="G122" s="243">
        <f>'3-OPP'!E27</f>
        <v>-291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>
        <f t="shared" si="14"/>
        <v>43100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>
        <f t="shared" si="14"/>
        <v>43100</v>
      </c>
      <c r="D124" s="247" t="s">
        <v>807</v>
      </c>
      <c r="E124" s="242" t="s">
        <v>94</v>
      </c>
      <c r="F124" s="239" t="s">
        <v>1273</v>
      </c>
      <c r="G124" s="243">
        <f>'3-OPP'!E29</f>
        <v>-383628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>
        <f t="shared" si="14"/>
        <v>43100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>
        <f t="shared" si="14"/>
        <v>43100</v>
      </c>
      <c r="D126" s="241" t="s">
        <v>808</v>
      </c>
      <c r="E126" s="244" t="s">
        <v>907</v>
      </c>
      <c r="F126" s="239" t="s">
        <v>1273</v>
      </c>
      <c r="G126" s="243">
        <f>'3-OPP'!E31</f>
        <v>-7549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>
        <f t="shared" si="14"/>
        <v>43100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>
        <f t="shared" si="14"/>
        <v>43100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>
        <f t="shared" si="14"/>
        <v>43100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>
        <f t="shared" si="14"/>
        <v>43100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>
        <f t="shared" si="14"/>
        <v>43100</v>
      </c>
      <c r="D131" s="247" t="s">
        <v>813</v>
      </c>
      <c r="E131" s="242" t="s">
        <v>126</v>
      </c>
      <c r="F131" s="239" t="s">
        <v>1273</v>
      </c>
      <c r="G131" s="243">
        <f>'3-OPP'!E36</f>
        <v>-7549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>
        <f t="shared" si="14"/>
        <v>43100</v>
      </c>
      <c r="D132" s="247" t="s">
        <v>814</v>
      </c>
      <c r="E132" s="242" t="s">
        <v>62</v>
      </c>
      <c r="F132" s="239" t="s">
        <v>1273</v>
      </c>
      <c r="G132" s="243">
        <f>'3-OPP'!E37</f>
        <v>131442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>
        <f t="shared" si="14"/>
        <v>43100</v>
      </c>
      <c r="D133" s="247" t="s">
        <v>815</v>
      </c>
      <c r="E133" s="242" t="s">
        <v>916</v>
      </c>
      <c r="F133" s="239" t="s">
        <v>1273</v>
      </c>
      <c r="G133" s="243">
        <f>'3-OPP'!E38</f>
        <v>187604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>
        <f t="shared" si="14"/>
        <v>43100</v>
      </c>
      <c r="D134" s="247" t="s">
        <v>816</v>
      </c>
      <c r="E134" s="242" t="s">
        <v>917</v>
      </c>
      <c r="F134" s="239" t="s">
        <v>1273</v>
      </c>
      <c r="G134" s="243">
        <f>'3-OPP'!E39</f>
        <v>319046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>
        <f t="shared" si="14"/>
        <v>43100</v>
      </c>
      <c r="D135" s="241" t="s">
        <v>817</v>
      </c>
      <c r="E135" s="245" t="s">
        <v>72</v>
      </c>
      <c r="F135" s="239" t="s">
        <v>1273</v>
      </c>
      <c r="G135" s="243">
        <f>'3-OPP'!E40</f>
        <v>318092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>
        <f t="shared" si="14"/>
        <v>43100</v>
      </c>
      <c r="D136" s="248" t="s">
        <v>818</v>
      </c>
      <c r="E136" s="249" t="s">
        <v>76</v>
      </c>
      <c r="F136" s="227" t="s">
        <v>1274</v>
      </c>
      <c r="G136" s="231">
        <f>'4-OSK'!I13</f>
        <v>2903901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>
        <f t="shared" si="14"/>
        <v>43100</v>
      </c>
      <c r="D137" s="248" t="s">
        <v>819</v>
      </c>
      <c r="E137" s="249" t="s">
        <v>49</v>
      </c>
      <c r="F137" s="227" t="s">
        <v>1274</v>
      </c>
      <c r="G137" s="231">
        <f>'4-OSK'!I14</f>
        <v>2495161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>
        <f t="shared" si="14"/>
        <v>43100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>
        <f t="shared" si="14"/>
        <v>43100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>
        <f t="shared" si="14"/>
        <v>43100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>
        <f t="shared" si="14"/>
        <v>43100</v>
      </c>
      <c r="D141" s="248" t="s">
        <v>823</v>
      </c>
      <c r="E141" s="249" t="s">
        <v>51</v>
      </c>
      <c r="F141" s="227" t="s">
        <v>1274</v>
      </c>
      <c r="G141" s="231">
        <f>'4-OSK'!I18</f>
        <v>2495161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>
        <f aca="true" t="shared" si="17" ref="C142:C155">EndDate</f>
        <v>43100</v>
      </c>
      <c r="D142" s="248" t="s">
        <v>824</v>
      </c>
      <c r="E142" s="249" t="s">
        <v>127</v>
      </c>
      <c r="F142" s="227" t="s">
        <v>1274</v>
      </c>
      <c r="G142" s="231">
        <f>'4-OSK'!I19</f>
        <v>518902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>
        <f t="shared" si="17"/>
        <v>43100</v>
      </c>
      <c r="D143" s="248" t="s">
        <v>825</v>
      </c>
      <c r="E143" s="250" t="s">
        <v>203</v>
      </c>
      <c r="F143" s="227" t="s">
        <v>1274</v>
      </c>
      <c r="G143" s="231">
        <f>'4-OSK'!I20</f>
        <v>1690442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>
        <f t="shared" si="17"/>
        <v>43100</v>
      </c>
      <c r="D144" s="248" t="s">
        <v>826</v>
      </c>
      <c r="E144" s="250" t="s">
        <v>204</v>
      </c>
      <c r="F144" s="227" t="s">
        <v>1274</v>
      </c>
      <c r="G144" s="231">
        <f>'4-OSK'!I21</f>
        <v>-1171540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>
        <f t="shared" si="17"/>
        <v>43100</v>
      </c>
      <c r="D145" s="248" t="s">
        <v>827</v>
      </c>
      <c r="E145" s="249" t="s">
        <v>52</v>
      </c>
      <c r="F145" s="227" t="s">
        <v>1274</v>
      </c>
      <c r="G145" s="231">
        <f>'4-OSK'!I22</f>
        <v>586817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>
        <f t="shared" si="17"/>
        <v>43100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>
        <f t="shared" si="17"/>
        <v>43100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>
        <f t="shared" si="17"/>
        <v>43100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>
        <f t="shared" si="17"/>
        <v>43100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>
        <f t="shared" si="17"/>
        <v>43100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>
        <f t="shared" si="17"/>
        <v>43100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>
        <f t="shared" si="17"/>
        <v>43100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>
        <f t="shared" si="17"/>
        <v>43100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>
        <f t="shared" si="17"/>
        <v>43100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>
        <f t="shared" si="17"/>
        <v>43100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ВЪЗМОЖНОСТИ В НОВА ЕВРОПА</v>
      </c>
      <c r="B157" s="227" t="str">
        <f aca="true" t="shared" si="19" ref="B157:B199">dfRG</f>
        <v>05-1377</v>
      </c>
      <c r="C157" s="228">
        <f aca="true" t="shared" si="20" ref="C157:C199">EndDate</f>
        <v>43100</v>
      </c>
      <c r="D157" s="248" t="s">
        <v>827</v>
      </c>
      <c r="E157" s="249" t="s">
        <v>55</v>
      </c>
      <c r="F157" s="227" t="s">
        <v>1274</v>
      </c>
      <c r="G157" s="231">
        <f>'4-OSK'!I34</f>
        <v>3600880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>
        <f t="shared" si="20"/>
        <v>43100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>
        <f t="shared" si="20"/>
        <v>43100</v>
      </c>
      <c r="D159" s="248" t="s">
        <v>840</v>
      </c>
      <c r="E159" s="249" t="s">
        <v>56</v>
      </c>
      <c r="F159" s="227" t="s">
        <v>1274</v>
      </c>
      <c r="G159" s="231">
        <f>'4-OSK'!I36</f>
        <v>3600880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>
        <f t="shared" si="20"/>
        <v>43100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>
        <f t="shared" si="20"/>
        <v>43100</v>
      </c>
      <c r="D161" s="349" t="s">
        <v>1302</v>
      </c>
      <c r="E161" s="350" t="s">
        <v>1280</v>
      </c>
      <c r="F161" s="268" t="s">
        <v>1315</v>
      </c>
      <c r="G161" s="365">
        <f>'5-DI'!D12</f>
        <v>1470874.3834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>
        <f t="shared" si="20"/>
        <v>43100</v>
      </c>
      <c r="D162" s="349" t="s">
        <v>1303</v>
      </c>
      <c r="E162" s="351" t="s">
        <v>1279</v>
      </c>
      <c r="F162" s="268" t="s">
        <v>1315</v>
      </c>
      <c r="G162" s="365">
        <f>'5-DI'!D13</f>
        <v>1754997.2367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>
        <f t="shared" si="20"/>
        <v>43100</v>
      </c>
      <c r="D163" s="349" t="s">
        <v>1304</v>
      </c>
      <c r="E163" s="352" t="s">
        <v>1292</v>
      </c>
      <c r="F163" s="268" t="s">
        <v>1315</v>
      </c>
      <c r="G163" s="365">
        <f>'5-DI'!D14</f>
        <v>825764.5666000003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>
        <f t="shared" si="20"/>
        <v>43100</v>
      </c>
      <c r="D164" s="349" t="s">
        <v>1305</v>
      </c>
      <c r="E164" s="352" t="s">
        <v>1294</v>
      </c>
      <c r="F164" s="268" t="s">
        <v>1315</v>
      </c>
      <c r="G164" s="366">
        <f>'5-DI'!D15</f>
        <v>1552371.74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>
        <f t="shared" si="20"/>
        <v>43100</v>
      </c>
      <c r="D165" s="349" t="s">
        <v>1306</v>
      </c>
      <c r="E165" s="352" t="s">
        <v>1293</v>
      </c>
      <c r="F165" s="268" t="s">
        <v>1315</v>
      </c>
      <c r="G165" s="365">
        <f>'5-DI'!D16</f>
        <v>541641.7133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>
        <f t="shared" si="20"/>
        <v>43100</v>
      </c>
      <c r="D166" s="349" t="s">
        <v>1307</v>
      </c>
      <c r="E166" s="352" t="s">
        <v>1295</v>
      </c>
      <c r="F166" s="268" t="s">
        <v>1315</v>
      </c>
      <c r="G166" s="366">
        <f>'5-DI'!D17</f>
        <v>1029807.15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>
        <f t="shared" si="20"/>
        <v>43100</v>
      </c>
      <c r="D167" s="349" t="s">
        <v>1308</v>
      </c>
      <c r="E167" s="352" t="s">
        <v>1296</v>
      </c>
      <c r="F167" s="268" t="s">
        <v>1315</v>
      </c>
      <c r="G167" s="365">
        <f>'5-DI'!D18</f>
        <v>0.8673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>
        <f t="shared" si="20"/>
        <v>43100</v>
      </c>
      <c r="D168" s="349" t="s">
        <v>1309</v>
      </c>
      <c r="E168" s="352" t="s">
        <v>1297</v>
      </c>
      <c r="F168" s="268" t="s">
        <v>1315</v>
      </c>
      <c r="G168" s="365">
        <f>'5-DI'!D19</f>
        <v>1.0491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>
        <f t="shared" si="20"/>
        <v>43100</v>
      </c>
      <c r="D169" s="349" t="s">
        <v>1310</v>
      </c>
      <c r="E169" s="353" t="s">
        <v>1298</v>
      </c>
      <c r="F169" s="268" t="s">
        <v>1315</v>
      </c>
      <c r="G169" s="367">
        <f>'5-DI'!D20</f>
        <v>82834</v>
      </c>
    </row>
    <row r="170" spans="1:7" ht="15.7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>
        <f t="shared" si="20"/>
        <v>43100</v>
      </c>
      <c r="D170" s="349" t="s">
        <v>1311</v>
      </c>
      <c r="E170" s="353" t="s">
        <v>1299</v>
      </c>
      <c r="F170" s="268" t="s">
        <v>1315</v>
      </c>
      <c r="G170" s="367">
        <f>'5-DI'!D21</f>
        <v>14237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>
        <f t="shared" si="20"/>
        <v>43100</v>
      </c>
      <c r="D171" s="349" t="s">
        <v>1313</v>
      </c>
      <c r="E171" s="353" t="s">
        <v>1300</v>
      </c>
      <c r="F171" s="268" t="s">
        <v>1315</v>
      </c>
      <c r="G171" s="367">
        <f>'5-DI'!D22</f>
        <v>6947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>
        <f t="shared" si="20"/>
        <v>43100</v>
      </c>
      <c r="D172" s="349" t="s">
        <v>1328</v>
      </c>
      <c r="E172" s="353" t="s">
        <v>1324</v>
      </c>
      <c r="F172" s="268" t="s">
        <v>1315</v>
      </c>
      <c r="G172" s="368">
        <f>'5-DI'!D23</f>
        <v>0.2096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>
        <f t="shared" si="20"/>
        <v>43100</v>
      </c>
      <c r="D173" s="349" t="s">
        <v>1329</v>
      </c>
      <c r="E173" s="353" t="s">
        <v>1325</v>
      </c>
      <c r="F173" s="268" t="s">
        <v>1315</v>
      </c>
      <c r="G173" s="368">
        <f>'5-DI'!D24</f>
        <v>0.0048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>
        <f t="shared" si="20"/>
        <v>43100</v>
      </c>
      <c r="D174" s="349" t="s">
        <v>1330</v>
      </c>
      <c r="E174" s="353" t="s">
        <v>1326</v>
      </c>
      <c r="F174" s="268" t="s">
        <v>1315</v>
      </c>
      <c r="G174" s="368">
        <f>'5-DI'!D25</f>
        <v>0.2096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>
        <f t="shared" si="20"/>
        <v>43100</v>
      </c>
      <c r="D175" s="349" t="s">
        <v>1331</v>
      </c>
      <c r="E175" s="353" t="s">
        <v>1327</v>
      </c>
      <c r="F175" s="268" t="s">
        <v>1315</v>
      </c>
      <c r="G175" s="368">
        <f>'5-DI'!D26</f>
        <v>0.0103</v>
      </c>
    </row>
    <row r="176" spans="1:7" ht="31.5">
      <c r="A176" s="238" t="str">
        <f t="shared" si="18"/>
        <v>ДФ АДВАНС ВЪЗМОЖНОСТИ В НОВА ЕВРОПА</v>
      </c>
      <c r="B176" s="239" t="str">
        <f t="shared" si="19"/>
        <v>05-1377</v>
      </c>
      <c r="C176" s="240">
        <f t="shared" si="20"/>
        <v>43100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ВЪЗМОЖНОСТИ В НОВА ЕВРОПА</v>
      </c>
      <c r="B177" s="239" t="str">
        <f t="shared" si="19"/>
        <v>05-1377</v>
      </c>
      <c r="C177" s="240">
        <f t="shared" si="20"/>
        <v>43100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>
        <f t="shared" si="20"/>
        <v>43100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>
        <f t="shared" si="20"/>
        <v>43100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>
        <f t="shared" si="20"/>
        <v>43100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>
        <f t="shared" si="20"/>
        <v>43100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>
        <f t="shared" si="20"/>
        <v>43100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ВЪЗМОЖНОСТИ В НОВА ЕВРОПА</v>
      </c>
      <c r="B183" s="259" t="str">
        <f t="shared" si="19"/>
        <v>05-1377</v>
      </c>
      <c r="C183" s="260">
        <f t="shared" si="20"/>
        <v>43100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ВЪЗМОЖНОСТИ В НОВА ЕВРОПА</v>
      </c>
      <c r="B184" s="259" t="str">
        <f t="shared" si="19"/>
        <v>05-1377</v>
      </c>
      <c r="C184" s="260">
        <f t="shared" si="20"/>
        <v>43100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>
        <f t="shared" si="20"/>
        <v>43100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>
        <f t="shared" si="20"/>
        <v>43100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>
        <f t="shared" si="20"/>
        <v>43100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>
        <f t="shared" si="20"/>
        <v>43100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>
        <f t="shared" si="20"/>
        <v>43100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>
        <f t="shared" si="20"/>
        <v>43100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>
        <f t="shared" si="20"/>
        <v>43100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>
        <f t="shared" si="20"/>
        <v>43100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>
        <f t="shared" si="20"/>
        <v>43100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>
        <f t="shared" si="20"/>
        <v>43100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>
        <f t="shared" si="20"/>
        <v>43100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>
        <f t="shared" si="20"/>
        <v>43100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ВЪЗМОЖНОСТИ В НОВА ЕВРОПА</v>
      </c>
      <c r="B197" s="268" t="str">
        <f t="shared" si="19"/>
        <v>05-1377</v>
      </c>
      <c r="C197" s="269">
        <f t="shared" si="20"/>
        <v>43100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ВЪЗМОЖНОСТИ В НОВА ЕВРОПА</v>
      </c>
      <c r="B198" s="268" t="str">
        <f t="shared" si="19"/>
        <v>05-1377</v>
      </c>
      <c r="C198" s="269">
        <f t="shared" si="20"/>
        <v>43100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>
        <f t="shared" si="20"/>
        <v>43100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ВЪЗМОЖНОСТИ В НОВА ЕВРОПА</v>
      </c>
      <c r="B200" s="268" t="str">
        <f aca="true" t="shared" si="22" ref="B200:B212">dfRG</f>
        <v>05-1377</v>
      </c>
      <c r="C200" s="269">
        <f aca="true" t="shared" si="23" ref="C200:C212">EndDate</f>
        <v>43100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ВЪЗМОЖНОСТИ В НОВА ЕВРОПА</v>
      </c>
      <c r="B201" s="268" t="str">
        <f t="shared" si="22"/>
        <v>05-1377</v>
      </c>
      <c r="C201" s="269">
        <f t="shared" si="23"/>
        <v>43100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ВЪЗМОЖНОСТИ В НОВА ЕВРОПА</v>
      </c>
      <c r="B202" s="268" t="str">
        <f t="shared" si="22"/>
        <v>05-1377</v>
      </c>
      <c r="C202" s="269">
        <f t="shared" si="23"/>
        <v>43100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>
        <f t="shared" si="23"/>
        <v>43100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>
        <f t="shared" si="23"/>
        <v>43100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>
        <f t="shared" si="23"/>
        <v>43100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>
        <f t="shared" si="23"/>
        <v>43100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>
        <f t="shared" si="23"/>
        <v>43100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>
        <f t="shared" si="23"/>
        <v>43100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>
        <f t="shared" si="23"/>
        <v>43100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>
        <f t="shared" si="23"/>
        <v>43100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>
        <f t="shared" si="23"/>
        <v>43100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ВЪЗМОЖНОСТИ В НОВА ЕВРОПА</v>
      </c>
      <c r="B212" s="277" t="str">
        <f t="shared" si="22"/>
        <v>05-1377</v>
      </c>
      <c r="C212" s="278">
        <f t="shared" si="23"/>
        <v>43100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Sonya</cp:lastModifiedBy>
  <cp:lastPrinted>2018-02-05T12:17:03Z</cp:lastPrinted>
  <dcterms:created xsi:type="dcterms:W3CDTF">2004-03-04T10:58:58Z</dcterms:created>
  <dcterms:modified xsi:type="dcterms:W3CDTF">2019-03-27T09:59:55Z</dcterms:modified>
  <cp:category/>
  <cp:version/>
  <cp:contentType/>
  <cp:contentStatus/>
</cp:coreProperties>
</file>