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60" windowWidth="19230" windowHeight="582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'5-DI'!$A$1:$D$27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<sst xmlns="http://schemas.openxmlformats.org/spreadsheetml/2006/main" count="1967" uniqueCount="1358">
  <si>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</si>
  <si>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</si>
  <si>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</si>
  <si>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</si>
  <si>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</si>
  <si>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</si>
  <si>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</si>
  <si>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</si>
  <si>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</si>
  <si>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</si>
  <si>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</si>
  <si>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</si>
  <si>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</si>
  <si>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</si>
  <si>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</si>
  <si>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</si>
  <si>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</si>
  <si>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</si>
  <si>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</si>
  <si>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</si>
  <si>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</si>
  <si>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</si>
  <si>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</si>
  <si>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</si>
  <si>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</si>
  <si>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</si>
  <si>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</si>
  <si>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</si>
  <si>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</si>
  <si>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</si>
  <si>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</si>
  <si>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</si>
  <si>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</si>
  <si>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</si>
  <si>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</si>
  <si>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</si>
  <si>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</si>
  <si>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</si>
  <si>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</si>
  <si>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</si>
  <si>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</si>
  <si>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</si>
  <si>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</si>
  <si>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</si>
  <si>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</si>
  <si>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</si>
  <si>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</si>
  <si>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</si>
  <si>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</si>
  <si>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</si>
  <si>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</si>
  <si>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</si>
  <si>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</si>
  <si>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</si>
  <si>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</si>
  <si>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</si>
  <si>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</si>
  <si>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</si>
  <si>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</si>
  <si>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</si>
  <si>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</si>
  <si>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</si>
  <si>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</si>
  <si>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</si>
  <si>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</si>
  <si>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</si>
  <si>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</si>
  <si>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</si>
  <si>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</si>
  <si>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</si>
  <si>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</si>
  <si>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</si>
  <si>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</si>
  <si>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</si>
  <si>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</si>
  <si>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</si>
  <si>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</si>
  <si>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</si>
  <si>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</si>
  <si>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</si>
  <si>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</si>
  <si>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</si>
  <si>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</si>
  <si>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</si>
  <si>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</si>
  <si>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</si>
  <si>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</si>
  <si>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</si>
  <si>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</si>
  <si>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</si>
  <si>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</si>
  <si>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</si>
  <si>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</si>
  <si>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</si>
  <si>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</si>
  <si>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</si>
  <si>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</si>
  <si>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</si>
  <si>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</si>
  <si>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</si>
  <si>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</si>
  <si>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</si>
  <si>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</si>
  <si>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</si>
  <si>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</si>
  <si>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</si>
  <si>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</si>
  <si>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</si>
  <si>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</si>
  <si>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</si>
  <si>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</si>
  <si>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</si>
  <si>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</si>
  <si>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</si>
  <si>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</si>
  <si>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</si>
  <si>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</si>
  <si>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</si>
  <si>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</si>
  <si>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</si>
  <si>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</si>
  <si>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</si>
  <si>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</si>
  <si>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</si>
  <si>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</si>
  <si>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</si>
  <si>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</si>
  <si>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</si>
  <si>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</si>
  <si>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</si>
  <si>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</si>
  <si>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</si>
  <si>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</si>
  <si>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</si>
  <si>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</si>
  <si>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</si>
  <si>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</si>
  <si>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</si>
  <si>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</si>
  <si>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</si>
  <si>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</si>
  <si>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</si>
  <si>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</si>
  <si>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</si>
  <si>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</si>
  <si>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</si>
  <si>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</si>
  <si>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</si>
  <si>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</si>
  <si>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</si>
  <si>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</si>
  <si>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</si>
  <si>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</si>
  <si>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</si>
  <si>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</si>
  <si>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</si>
  <si>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</si>
  <si>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</si>
  <si>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</si>
  <si>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</si>
  <si>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</si>
  <si>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</si>
  <si>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</si>
  <si>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</si>
  <si>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</si>
  <si>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</si>
  <si>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</si>
  <si>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</si>
  <si>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</si>
  <si>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</si>
  <si>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</si>
  <si>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</si>
  <si>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</si>
  <si>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</si>
  <si>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</si>
  <si>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</si>
  <si>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</si>
  <si>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</si>
  <si>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</si>
  <si>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</si>
  <si>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</si>
  <si>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</si>
  <si>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</si>
  <si>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</si>
  <si>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</si>
  <si>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</si>
  <si>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</si>
  <si>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</si>
  <si>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</si>
  <si>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</si>
  <si>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</si>
  <si>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</si>
  <si>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</si>
  <si>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</si>
  <si>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</si>
  <si>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</si>
  <si>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</si>
  <si>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</si>
  <si>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</si>
  <si>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</si>
  <si>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</si>
  <si>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</si>
  <si>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</si>
  <si>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</si>
  <si>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</si>
  <si>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</si>
  <si>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</si>
  <si>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</si>
  <si>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</si>
  <si>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</si>
  <si>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</si>
  <si>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</si>
  <si>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</si>
  <si>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</si>
  <si>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</si>
  <si>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</si>
  <si>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</si>
  <si>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</si>
  <si>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</si>
  <si>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</si>
  <si>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</si>
  <si>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</si>
  <si>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</si>
  <si>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</si>
  <si>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</si>
  <si>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</si>
  <si>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</si>
  <si>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</si>
  <si>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</si>
  <si>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</si>
  <si>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</si>
  <si>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</si>
  <si>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</si>
  <si>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</si>
  <si>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</si>
  <si>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</si>
  <si>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</si>
  <si>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</si>
  <si>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</si>
  <si>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</si>
  <si>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</si>
  <si>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</si>
  <si>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</si>
  <si>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</si>
  <si>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</si>
  <si>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</si>
  <si>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</si>
  <si>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</si>
  <si>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</si>
  <si>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</si>
  <si>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</si>
  <si>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</si>
  <si>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</si>
  <si>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</si>
  <si>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</si>
  <si>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</si>
  <si>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</si>
  <si>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</si>
  <si>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</si>
  <si>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</si>
  <si>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</si>
  <si>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</si>
  <si>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</si>
  <si>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</si>
  <si>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</si>
  <si>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</si>
  <si>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</si>
  <si>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</si>
  <si>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</si>
  <si>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</si>
  <si>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</si>
  <si>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</si>
  <si>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</si>
  <si>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</si>
  <si>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</si>
  <si>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</si>
  <si>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</si>
  <si>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</si>
  <si>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</si>
  <si>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</si>
  <si>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</si>
  <si>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</si>
  <si>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</si>
  <si>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</si>
  <si>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</si>
  <si>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</si>
  <si>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</si>
  <si>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</si>
  <si>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</si>
  <si>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</si>
  <si>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</si>
  <si>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</si>
  <si>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</si>
  <si>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</si>
  <si>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</si>
  <si>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</si>
  <si>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</si>
  <si>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</si>
  <si>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</si>
  <si>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</si>
  <si>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</si>
  <si>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</si>
  <si>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</si>
  <si>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</si>
  <si>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</si>
  <si>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</si>
  <si>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</si>
  <si>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</si>
  <si>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</si>
  <si>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</si>
  <si>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</si>
  <si>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</si>
  <si>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</si>
  <si>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</si>
  <si>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</si>
  <si>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</si>
  <si>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</si>
  <si>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</si>
  <si>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</si>
  <si>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</si>
  <si>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</si>
  <si>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</si>
  <si>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</si>
  <si>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</si>
  <si>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</si>
  <si>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</si>
  <si>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</si>
  <si>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</si>
  <si>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</si>
  <si>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</si>
  <si>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</si>
  <si>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</si>
  <si>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</si>
  <si>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</si>
  <si>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</si>
  <si>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</si>
  <si>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</si>
  <si>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</si>
  <si>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</si>
  <si>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</si>
  <si>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</si>
  <si>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</si>
  <si>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</si>
  <si>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</si>
  <si>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</si>
  <si>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</si>
  <si>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</si>
  <si>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</si>
  <si>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</si>
  <si>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</si>
  <si>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</si>
  <si>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</si>
  <si>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</si>
  <si>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</si>
  <si>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</si>
  <si>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</si>
  <si>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</si>
  <si>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</si>
  <si>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</si>
  <si>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</si>
  <si>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</si>
  <si>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</si>
  <si>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</si>
  <si>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</si>
  <si>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</si>
  <si>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</si>
  <si>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</si>
  <si>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</si>
  <si>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</si>
  <si>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</si>
  <si>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</si>
  <si>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</si>
  <si>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</si>
  <si>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</si>
  <si>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</si>
  <si>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</si>
  <si>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</si>
  <si>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</si>
  <si>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</si>
  <si>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</si>
  <si>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</si>
  <si>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</si>
  <si>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</si>
  <si>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</si>
  <si>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</si>
  <si>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</si>
  <si>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</si>
  <si>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</si>
  <si>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</si>
  <si>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</si>
  <si>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</si>
  <si>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</si>
  <si>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</si>
  <si>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</si>
  <si>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</si>
  <si>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</si>
  <si>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</si>
  <si>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</si>
  <si>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</si>
  <si>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</si>
  <si>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</si>
  <si>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</si>
  <si>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</si>
  <si>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</si>
  <si>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</si>
  <si>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</si>
  <si>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</si>
  <si>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</si>
  <si>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</si>
  <si>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</si>
  <si>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</si>
  <si>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</si>
  <si>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</si>
  <si>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</si>
  <si>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</si>
  <si>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</si>
  <si>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</si>
  <si>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</si>
  <si>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</si>
  <si>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</si>
  <si>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</si>
  <si>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</si>
  <si>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</si>
  <si>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</si>
  <si>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</si>
  <si>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</si>
  <si>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</si>
  <si>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</si>
  <si>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</si>
  <si>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</si>
  <si>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</si>
  <si>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</si>
  <si>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</si>
  <si>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</si>
  <si>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</si>
  <si>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</si>
  <si>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</si>
  <si>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</si>
  <si>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</si>
  <si>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</si>
  <si>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</si>
  <si>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</si>
  <si>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</si>
  <si>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</si>
  <si>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</si>
  <si>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</si>
  <si>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</si>
  <si>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</si>
  <si>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</si>
  <si>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</si>
  <si>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</si>
  <si>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</si>
  <si>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</si>
  <si>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</si>
  <si>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</si>
  <si>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</si>
  <si>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</si>
  <si>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</si>
  <si>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</si>
  <si>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</si>
  <si>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</si>
  <si>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</si>
  <si>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</si>
  <si>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</si>
  <si>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</si>
  <si>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</si>
  <si>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</si>
  <si>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</si>
  <si>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</si>
  <si>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</si>
  <si>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</si>
  <si>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</si>
  <si>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</si>
  <si>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</si>
  <si>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</si>
  <si>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</si>
  <si>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</si>
  <si>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</si>
  <si>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</si>
  <si>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</si>
  <si>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</si>
  <si>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</si>
  <si>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</si>
  <si>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</si>
  <si>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</si>
  <si>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</si>
  <si>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</si>
  <si>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</si>
  <si>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</si>
  <si>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</si>
  <si>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</si>
  <si>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</si>
  <si>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</si>
  <si>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</si>
  <si>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</si>
  <si>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</si>
  <si>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</si>
  <si>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</si>
  <si>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</si>
  <si>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</si>
  <si>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</si>
  <si>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</si>
  <si>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</si>
  <si>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</si>
  <si>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</si>
  <si>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</si>
  <si>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</si>
  <si>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</si>
  <si>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</si>
  <si>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</si>
  <si>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</si>
  <si>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</si>
  <si>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</si>
  <si>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</si>
  <si>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</si>
  <si>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</si>
  <si>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</si>
  <si>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</si>
  <si>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</si>
  <si>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</si>
  <si>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</si>
  <si>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</si>
  <si>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</si>
  <si>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</si>
  <si>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</si>
  <si>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</si>
  <si>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</si>
  <si>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</si>
  <si>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</si>
  <si>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</si>
  <si>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</si>
  <si>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</si>
  <si>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</si>
  <si>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</si>
  <si>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</si>
  <si>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</si>
  <si>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</si>
  <si>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</si>
  <si>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</si>
  <si>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</si>
  <si>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</si>
  <si>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</si>
  <si>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</si>
  <si>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</si>
  <si>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</si>
  <si>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</si>
  <si>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</si>
  <si>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</si>
  <si>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</si>
  <si>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</si>
  <si>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</si>
  <si>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</si>
  <si>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</si>
  <si>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</si>
  <si>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</si>
  <si>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</si>
  <si>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</si>
  <si>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</si>
  <si>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</si>
  <si>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</si>
  <si>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</si>
  <si>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</si>
  <si>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</si>
  <si>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</si>
  <si>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</si>
  <si>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</si>
  <si>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</si>
  <si>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</si>
  <si>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</si>
  <si>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</si>
  <si>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</si>
  <si>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</si>
  <si>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</si>
  <si>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</si>
  <si>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</si>
  <si>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</si>
  <si>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</si>
  <si>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</si>
  <si>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</si>
  <si>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</si>
  <si>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</si>
  <si>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</si>
  <si>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</si>
  <si>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</si>
  <si>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</si>
  <si>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</si>
  <si>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</si>
  <si>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</si>
  <si>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</si>
  <si>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</si>
  <si>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</si>
  <si>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</si>
  <si>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</si>
  <si>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</si>
  <si>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</si>
  <si>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</si>
  <si>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</si>
  <si>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</si>
  <si>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</si>
  <si>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</si>
  <si>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</si>
  <si>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</si>
  <si>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</si>
  <si>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</si>
  <si>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</si>
  <si>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</si>
  <si>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</si>
  <si>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</si>
  <si>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</si>
  <si>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</si>
  <si>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</si>
  <si>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</si>
  <si>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</si>
  <si>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</si>
  <si>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</si>
  <si>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</si>
  <si>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</si>
  <si>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</si>
  <si>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</si>
  <si>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</si>
  <si>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</si>
  <si>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</si>
  <si>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</si>
  <si>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</si>
  <si>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</si>
  <si>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</si>
  <si>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</si>
  <si>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</si>
  <si>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</si>
  <si>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</si>
  <si>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</si>
  <si>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</si>
  <si>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</si>
  <si>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</si>
  <si>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</si>
  <si>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</si>
  <si>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</si>
  <si>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</si>
  <si>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</si>
  <si>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</si>
  <si>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</si>
  <si>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</si>
  <si>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</si>
  <si>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</si>
  <si>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</si>
  <si>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</si>
  <si>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</si>
  <si>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</si>
  <si>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</si>
  <si>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</si>
  <si>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</si>
  <si>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</si>
  <si>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</si>
  <si>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</si>
  <si>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</si>
  <si>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</si>
  <si>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</si>
  <si>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</si>
  <si>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</si>
  <si>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</si>
  <si>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</si>
  <si>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</si>
  <si>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</si>
  <si>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</si>
  <si>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</si>
  <si>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</si>
  <si>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</si>
  <si>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</si>
  <si>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</si>
  <si>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</si>
  <si>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</si>
  <si>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</si>
  <si>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</si>
  <si>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</si>
  <si>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</si>
  <si>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</si>
  <si>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</si>
  <si>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</si>
  <si>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</si>
  <si>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</si>
  <si>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</si>
  <si>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</si>
  <si>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</si>
  <si>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</si>
  <si>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</si>
  <si>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</si>
  <si>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</si>
  <si>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</si>
  <si>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</si>
  <si>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</si>
  <si>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</si>
  <si>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</si>
  <si>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</si>
  <si>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</si>
  <si>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</si>
  <si>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</si>
  <si>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</si>
  <si>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</si>
  <si>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</si>
  <si>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</si>
  <si>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</si>
  <si>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</si>
  <si>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</si>
  <si>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</si>
  <si>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</si>
  <si>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</si>
  <si>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</si>
  <si>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</si>
  <si>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</si>
  <si>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</si>
  <si>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</si>
  <si>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</si>
  <si>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</si>
  <si>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</si>
  <si>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</si>
  <si>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</si>
  <si>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</si>
  <si>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</si>
  <si>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</si>
  <si>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</si>
  <si>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</si>
  <si>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</si>
  <si>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</si>
  <si>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</si>
  <si>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</si>
  <si>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</si>
  <si>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</si>
  <si>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</si>
  <si>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</si>
  <si>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</si>
  <si>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</si>
  <si>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</si>
  <si>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</si>
  <si>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</si>
  <si>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</si>
  <si>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</si>
  <si>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</si>
  <si>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</si>
  <si>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</si>
  <si>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</si>
  <si>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</si>
  <si>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</si>
  <si>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</si>
  <si>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</si>
  <si>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</si>
  <si>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</si>
  <si>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</si>
  <si>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</si>
  <si>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</si>
  <si>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</si>
  <si>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</si>
  <si>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</si>
  <si>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</si>
  <si>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</si>
  <si>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</si>
  <si>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</si>
  <si>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</si>
  <si>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</si>
  <si>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</si>
  <si>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</si>
  <si>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</si>
  <si>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</si>
  <si>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</si>
  <si>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</si>
  <si>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</si>
  <si>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</si>
  <si>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</si>
  <si>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</si>
  <si>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</si>
  <si>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</si>
  <si>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</si>
  <si>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</si>
  <si>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</si>
  <si>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</si>
  <si>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</si>
  <si>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</si>
  <si>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</si>
  <si>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</si>
  <si>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</si>
  <si>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</si>
  <si>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</si>
  <si>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</si>
  <si>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</si>
  <si>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</si>
  <si>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</si>
  <si>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</si>
  <si>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</si>
  <si>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</si>
  <si>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</si>
  <si>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</si>
  <si>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</si>
  <si>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</si>
  <si>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</si>
  <si>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</si>
  <si>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</si>
  <si>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</si>
  <si>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</si>
  <si>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</si>
  <si>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</si>
  <si>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</si>
  <si>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</si>
  <si>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</si>
  <si>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</si>
  <si>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</si>
  <si>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</si>
  <si>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</si>
  <si>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</si>
  <si>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</si>
  <si>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</si>
  <si>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</si>
  <si>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</si>
  <si>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</si>
  <si>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</si>
  <si>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</si>
  <si>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</si>
  <si>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</si>
  <si>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</si>
  <si>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</si>
  <si>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</si>
  <si>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</si>
  <si>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</si>
  <si>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</si>
  <si>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</si>
  <si>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</si>
  <si>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</si>
  <si>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</si>
  <si>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</si>
  <si>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</si>
  <si>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</si>
  <si>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</si>
  <si>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</si>
  <si>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</si>
  <si>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</si>
  <si>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</si>
  <si>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</si>
  <si>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</si>
  <si>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</si>
  <si>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</si>
  <si>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</si>
  <si>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</si>
  <si>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</si>
  <si>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</si>
  <si>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</si>
  <si>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</si>
  <si>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</si>
  <si>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</si>
  <si>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</si>
  <si>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</si>
  <si>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</si>
  <si>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</si>
  <si>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</si>
  <si>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</si>
  <si>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</si>
  <si>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</si>
  <si>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</si>
  <si>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</si>
  <si>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</si>
  <si>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</si>
  <si>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</si>
  <si>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</si>
  <si>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</si>
  <si>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</si>
  <si>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</si>
  <si>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</si>
  <si>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</si>
  <si>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</si>
  <si>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</si>
  <si>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</si>
  <si>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</si>
  <si>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</si>
  <si>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</si>
  <si>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</si>
  <si>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</si>
  <si>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</si>
  <si>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</si>
  <si>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</si>
  <si>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</si>
  <si>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</si>
  <si>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</si>
  <si>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</si>
  <si>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</si>
  <si>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</si>
  <si>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</si>
  <si>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</si>
  <si>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</si>
  <si>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</si>
  <si>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</si>
  <si>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</si>
  <si>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</si>
  <si>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</si>
  <si>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</si>
  <si>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</si>
  <si>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</si>
  <si>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</si>
  <si>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</si>
  <si>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</si>
  <si>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</si>
  <si>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</si>
  <si>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</si>
  <si>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</si>
  <si>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</si>
  <si>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</si>
  <si>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</si>
  <si>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</si>
  <si>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</si>
  <si>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</si>
  <si>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</si>
  <si>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</si>
  <si>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</si>
  <si>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</si>
  <si>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</si>
  <si>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</si>
  <si>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</si>
  <si>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</si>
  <si>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</si>
  <si>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</si>
  <si>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</si>
  <si>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</si>
  <si>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</si>
  <si>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</si>
  <si>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</si>
  <si>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</si>
  <si>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</si>
  <si>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</si>
  <si>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</si>
  <si>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</si>
  <si>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</si>
  <si>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</si>
  <si>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</si>
  <si>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</si>
  <si>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</si>
  <si>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</si>
  <si>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</si>
  <si>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</si>
  <si>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</si>
  <si>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</si>
  <si>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</si>
  <si>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</si>
  <si>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</si>
  <si>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</si>
  <si>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</si>
  <si>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</si>
  <si>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</si>
  <si>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</si>
  <si>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</si>
  <si>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</si>
  <si>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</si>
  <si>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</si>
  <si>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</si>
  <si>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</si>
  <si>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</si>
  <si>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</si>
  <si>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</si>
  <si>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</si>
  <si>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</si>
  <si>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</si>
  <si>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</si>
  <si>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</si>
  <si>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</si>
  <si>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</si>
  <si>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</si>
  <si>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</si>
  <si>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</si>
  <si>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</si>
  <si>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</si>
  <si>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</si>
  <si>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</si>
  <si>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</si>
  <si>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</si>
  <si>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</si>
  <si>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</si>
  <si>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</si>
  <si>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</si>
  <si>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</si>
  <si>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</si>
  <si>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</si>
  <si>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</si>
  <si>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</si>
  <si>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</si>
  <si>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</si>
  <si>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</si>
  <si>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</si>
  <si>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</si>
  <si>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</si>
  <si>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</si>
  <si>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</si>
  <si>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</si>
  <si>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</si>
  <si>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</si>
  <si>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</si>
  <si>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</si>
  <si>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</si>
  <si>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</si>
  <si>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</si>
  <si>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</si>
  <si>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</si>
  <si>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</si>
  <si>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</si>
  <si>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</si>
  <si>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</si>
  <si>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</si>
  <si>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</si>
  <si>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</si>
  <si>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</si>
  <si>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</si>
  <si>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</si>
  <si>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</si>
  <si>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</si>
  <si>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</si>
  <si>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</si>
  <si>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</si>
  <si>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</si>
  <si>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</si>
  <si>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</si>
  <si>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</si>
  <si>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</si>
  <si>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</si>
  <si>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</si>
  <si>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</si>
  <si>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</si>
  <si>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</si>
  <si>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</si>
  <si>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</si>
  <si>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</si>
  <si>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</si>
  <si>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</si>
  <si>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</si>
  <si>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</si>
  <si>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</si>
  <si>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</si>
  <si>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</si>
  <si>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</si>
  <si>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</si>
  <si>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</si>
  <si>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</si>
  <si>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</si>
  <si>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</si>
  <si>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</si>
  <si>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</si>
  <si>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</si>
  <si>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</si>
  <si>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</si>
  <si>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</si>
  <si>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</si>
  <si>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</si>
  <si>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</si>
  <si>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</si>
  <si>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</si>
  <si>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</si>
  <si>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</si>
  <si>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</si>
  <si>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</si>
  <si>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</si>
  <si>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</si>
  <si>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</si>
  <si>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</si>
  <si>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</si>
  <si>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</si>
  <si>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</si>
  <si>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</si>
  <si>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</si>
  <si>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</si>
  <si>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</si>
  <si>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</si>
  <si>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</si>
  <si>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</si>
  <si>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</si>
  <si>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</si>
  <si>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</si>
  <si>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</si>
  <si>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</si>
  <si>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</si>
  <si>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</si>
  <si>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</si>
  <si>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</si>
  <si>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</si>
  <si>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</si>
  <si>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</si>
  <si>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</si>
  <si>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</si>
  <si>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</si>
  <si>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</si>
  <si>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</si>
  <si>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</si>
  <si>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</si>
  <si>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</si>
  <si>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</si>
  <si>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</si>
  <si>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</si>
  <si>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</si>
  <si>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</si>
  <si>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</si>
  <si>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</si>
  <si>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</si>
  <si>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</si>
  <si>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</si>
  <si>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</si>
  <si>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</si>
  <si>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</si>
  <si>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</si>
  <si>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</si>
  <si>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</si>
  <si>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</si>
  <si>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</si>
  <si>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</si>
  <si>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</si>
  <si>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</si>
  <si>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</si>
  <si>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</si>
  <si>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</si>
  <si>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</si>
  <si>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</si>
  <si>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</si>
  <si>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</si>
  <si>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</si>
  <si>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</si>
  <si>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</si>
  <si>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</si>
  <si>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</si>
  <si>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</si>
  <si>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</si>
  <si>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</si>
  <si>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</si>
  <si>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</si>
  <si>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</si>
  <si>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</si>
  <si>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</si>
  <si>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</si>
  <si>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</si>
  <si>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</si>
  <si>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</si>
  <si>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</si>
  <si>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</si>
  <si>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</si>
  <si>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</si>
  <si>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</si>
  <si>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</si>
  <si>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</si>
  <si>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</si>
  <si>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</si>
  <si>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</si>
  <si>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</si>
  <si>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</si>
  <si>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</si>
  <si>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</si>
  <si>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</si>
  <si>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</si>
  <si>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</si>
  <si>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</si>
  <si>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</si>
  <si>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</si>
  <si>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</si>
  <si>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</si>
  <si>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</si>
  <si>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</si>
  <si>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</si>
  <si>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</si>
  <si>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</si>
  <si>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</si>
  <si>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</si>
  <si>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</si>
  <si>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</si>
  <si>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</si>
  <si>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</si>
  <si>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</si>
  <si>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</si>
  <si>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</si>
  <si>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</si>
  <si>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</si>
  <si>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</si>
  <si>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</si>
  <si>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</si>
  <si>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</si>
  <si>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</si>
  <si>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</si>
  <si>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</si>
  <si>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</si>
  <si>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</si>
  <si>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</si>
  <si>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</si>
  <si>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</si>
  <si>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</si>
  <si>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</si>
  <si>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</si>
  <si>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</si>
  <si>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</si>
  <si>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</si>
  <si>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</si>
  <si>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</si>
  <si>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</si>
  <si>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</si>
  <si>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</si>
  <si>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</si>
  <si>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</si>
  <si>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</si>
  <si>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</si>
  <si>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</si>
  <si>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</si>
  <si>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</si>
  <si>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</si>
  <si>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</si>
  <si>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</si>
  <si>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</si>
  <si>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</si>
  <si>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</si>
  <si>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</si>
  <si>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</si>
  <si>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</si>
  <si>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</si>
  <si>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</si>
  <si>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</si>
  <si>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</si>
  <si>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</si>
  <si>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</si>
  <si>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</si>
  <si>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</si>
  <si>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</si>
  <si>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</si>
  <si>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</si>
  <si>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</si>
  <si>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</si>
  <si>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</si>
  <si>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</si>
  <si>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</si>
  <si>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</si>
  <si>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</si>
  <si>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</si>
  <si>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</si>
  <si>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</si>
  <si>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</si>
  <si>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</si>
  <si>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</si>
  <si>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</si>
  <si>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</si>
  <si>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</si>
  <si>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</si>
  <si>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</si>
  <si>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</si>
  <si>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</si>
  <si>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</si>
  <si>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</si>
  <si>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</si>
  <si>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</si>
  <si>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</si>
  <si>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</si>
  <si>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</si>
  <si>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</si>
  <si>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</si>
  <si>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</si>
  <si>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</si>
  <si>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</si>
  <si>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</si>
  <si>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</si>
  <si>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</si>
  <si>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</si>
  <si>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</si>
  <si>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</si>
  <si>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</si>
  <si>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</si>
  <si>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</si>
  <si>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</si>
  <si>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</si>
  <si>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</si>
  <si>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</si>
  <si>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</si>
  <si>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</si>
  <si>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</si>
  <si>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</si>
  <si>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</si>
  <si>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</si>
  <si>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</si>
  <si>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</si>
  <si>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</si>
  <si>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</si>
  <si>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</si>
  <si>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</si>
  <si>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</si>
  <si>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</si>
  <si>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</si>
  <si>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</si>
  <si>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</si>
  <si>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</si>
  <si>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</si>
  <si>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</si>
  <si>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</si>
  <si>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</si>
  <si>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</si>
  <si>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</si>
  <si>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</si>
  <si>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</si>
  <si>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</si>
  <si>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</si>
  <si>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</si>
  <si>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</si>
  <si>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</si>
  <si>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</si>
  <si>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</si>
  <si>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</si>
  <si>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</si>
  <si>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</si>
  <si>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</si>
  <si>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</si>
  <si>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</si>
  <si>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</si>
  <si>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</si>
  <si>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</si>
  <si>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</si>
  <si>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</si>
  <si>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</si>
  <si>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</si>
  <si>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</si>
  <si>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</si>
  <si>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</si>
  <si>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</si>
  <si>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</si>
  <si>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</si>
  <si>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</si>
  <si>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</si>
  <si>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</si>
  <si>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</si>
  <si>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</si>
  <si>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</si>
  <si>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</si>
  <si>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</si>
  <si>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</si>
  <si>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</si>
  <si>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</si>
  <si>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</si>
  <si>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</si>
  <si>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</si>
  <si>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</si>
  <si>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</si>
  <si>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</si>
  <si>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</si>
  <si>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</si>
  <si>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</si>
  <si>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</si>
  <si>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</si>
  <si>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</si>
  <si>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</si>
  <si>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</si>
  <si>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</si>
  <si>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</si>
  <si>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</si>
  <si>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</si>
  <si>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Стойка Коритарова</t>
  </si>
  <si>
    <t>Главен счетоводител</t>
  </si>
  <si>
    <t>sonia@karoll.bg</t>
  </si>
  <si>
    <t>гр. София, ул. Златовръх 1</t>
  </si>
  <si>
    <t>ДФ АДВАНС ИЗТОЧНА ЕВРОПА</t>
  </si>
  <si>
    <t>05-1287</t>
  </si>
  <si>
    <t>175141635</t>
  </si>
  <si>
    <t>Даниел Ганев, Бистра Коцева</t>
  </si>
  <si>
    <t>Средногодишна нетна стойност на активите *</t>
  </si>
  <si>
    <t>* Ред 10 "Средногодишна нетна стойност на активите" се попълва само към 31.12. на съответната година.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</si>
  <si>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</si>
  <si>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</si>
  <si>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DI.1.0.0.0.0.17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</si>
</sst>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#0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3" applyFont="1" applyBorder="1" applyAlignment="1" applyProtection="1">
      <alignment horizontal="centerContinuous" vertical="center" wrapText="1"/>
      <protection/>
    </xf>
    <xf numFmtId="0" fontId="14" fillId="0" borderId="11" xfId="243" applyFont="1" applyBorder="1" applyAlignment="1" applyProtection="1">
      <alignment horizontal="centerContinuous" vertical="center" wrapText="1"/>
      <protection/>
    </xf>
    <xf numFmtId="0" fontId="16" fillId="0" borderId="12" xfId="243" applyFont="1" applyBorder="1" applyAlignment="1" applyProtection="1">
      <alignment horizontal="centerContinuous" vertical="center" wrapText="1"/>
      <protection/>
    </xf>
    <xf numFmtId="0" fontId="14" fillId="0" borderId="13" xfId="243" applyFont="1" applyBorder="1" applyAlignment="1" applyProtection="1">
      <alignment horizontal="centerContinuous" vertical="center" wrapText="1"/>
      <protection/>
    </xf>
    <xf numFmtId="0" fontId="16" fillId="0" borderId="12" xfId="243" applyFont="1" applyBorder="1" applyAlignment="1" applyProtection="1">
      <alignment horizontal="centerContinuous" vertical="center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4" fillId="0" borderId="14" xfId="243" applyFont="1" applyBorder="1" applyAlignment="1" applyProtection="1">
      <alignment horizontal="right" vertical="center" wrapText="1"/>
      <protection/>
    </xf>
    <xf numFmtId="0" fontId="14" fillId="0" borderId="10" xfId="243" applyFont="1" applyBorder="1" applyAlignment="1" applyProtection="1">
      <alignment horizontal="lef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4" xfId="243" applyFont="1" applyBorder="1" applyAlignment="1" applyProtection="1">
      <alignment horizontal="right"/>
      <protection/>
    </xf>
    <xf numFmtId="0" fontId="14" fillId="0" borderId="10" xfId="243" applyFont="1" applyBorder="1" applyProtection="1">
      <alignment/>
      <protection/>
    </xf>
    <xf numFmtId="0" fontId="14" fillId="0" borderId="11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right" vertical="center"/>
      <protection hidden="1"/>
    </xf>
    <xf numFmtId="0" fontId="7" fillId="40" borderId="14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4" fillId="0" borderId="14" xfId="238" applyFont="1" applyBorder="1" applyAlignment="1" applyProtection="1">
      <alignment horizontal="center" vertical="center" wrapText="1"/>
      <protection/>
    </xf>
    <xf numFmtId="0" fontId="4" fillId="40" borderId="14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4" xfId="240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40" applyFont="1" applyBorder="1" applyAlignment="1" applyProtection="1">
      <alignment vertical="center" wrapText="1"/>
      <protection/>
    </xf>
    <xf numFmtId="3" fontId="16" fillId="0" borderId="14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4" xfId="238" applyNumberFormat="1" applyFont="1" applyBorder="1" applyAlignment="1" applyProtection="1">
      <alignment horizontal="center" vertical="center" wrapText="1"/>
      <protection/>
    </xf>
    <xf numFmtId="49" fontId="16" fillId="0" borderId="14" xfId="238" applyNumberFormat="1" applyFont="1" applyBorder="1" applyAlignment="1" applyProtection="1">
      <alignment horizontal="center" vertical="center" wrapText="1"/>
      <protection/>
    </xf>
    <xf numFmtId="0" fontId="16" fillId="40" borderId="14" xfId="238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7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1" applyFont="1" applyFill="1" applyBorder="1" applyAlignment="1" applyProtection="1">
      <alignment horizontal="left" vertical="justify" wrapText="1"/>
      <protection/>
    </xf>
    <xf numFmtId="0" fontId="3" fillId="0" borderId="14" xfId="241" applyFont="1" applyFill="1" applyBorder="1" applyAlignment="1" applyProtection="1">
      <alignment horizontal="left" vertical="justify" wrapText="1"/>
      <protection/>
    </xf>
    <xf numFmtId="0" fontId="1" fillId="41" borderId="14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4" xfId="238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8" applyNumberFormat="1" applyFont="1" applyAlignment="1" applyProtection="1">
      <alignment horizontal="left" vertical="center"/>
      <protection/>
    </xf>
    <xf numFmtId="187" fontId="3" fillId="0" borderId="0" xfId="238" applyNumberFormat="1" applyFont="1" applyAlignment="1" applyProtection="1">
      <alignment horizontal="left" vertical="center" wrapText="1"/>
      <protection/>
    </xf>
    <xf numFmtId="3" fontId="1" fillId="7" borderId="14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1" applyFont="1" applyFill="1" applyBorder="1" applyAlignment="1" applyProtection="1">
      <alignment horizontal="center" vertical="center" wrapText="1"/>
      <protection/>
    </xf>
    <xf numFmtId="0" fontId="5" fillId="40" borderId="14" xfId="238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8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3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40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2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8" applyFont="1" applyFill="1" applyBorder="1" applyAlignment="1" applyProtection="1">
      <alignment horizontal="center" vertical="center" wrapText="1"/>
      <protection/>
    </xf>
    <xf numFmtId="0" fontId="16" fillId="40" borderId="14" xfId="238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8" applyFont="1" applyFill="1" applyBorder="1" applyAlignment="1" applyProtection="1">
      <alignment horizontal="center" vertical="top" wrapText="1"/>
      <protection/>
    </xf>
    <xf numFmtId="0" fontId="16" fillId="42" borderId="14" xfId="238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8" applyFont="1" applyFill="1" applyBorder="1" applyAlignment="1" applyProtection="1">
      <alignment horizontal="center" vertical="center" wrapText="1"/>
      <protection/>
    </xf>
    <xf numFmtId="0" fontId="16" fillId="4" borderId="14" xfId="240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8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8" applyFont="1" applyFill="1" applyBorder="1" applyAlignment="1" applyProtection="1">
      <alignment horizontal="center" vertical="center" wrapText="1"/>
      <protection/>
    </xf>
    <xf numFmtId="0" fontId="16" fillId="6" borderId="14" xfId="240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8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8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8" applyFont="1" applyFill="1" applyBorder="1" applyAlignment="1" applyProtection="1">
      <alignment horizontal="left" vertical="center" wrapText="1"/>
      <protection/>
    </xf>
    <xf numFmtId="0" fontId="14" fillId="6" borderId="14" xfId="238" applyFont="1" applyFill="1" applyBorder="1" applyAlignment="1" applyProtection="1">
      <alignment horizontal="left" vertical="center" wrapText="1"/>
      <protection/>
    </xf>
    <xf numFmtId="0" fontId="16" fillId="6" borderId="14" xfId="241" applyFont="1" applyFill="1" applyBorder="1" applyAlignment="1" applyProtection="1">
      <alignment horizontal="left" vertical="justify" wrapText="1"/>
      <protection/>
    </xf>
    <xf numFmtId="0" fontId="14" fillId="6" borderId="14" xfId="241" applyFont="1" applyFill="1" applyBorder="1" applyAlignment="1" applyProtection="1">
      <alignment horizontal="left" vertical="justify" wrapTex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4" fillId="8" borderId="14" xfId="237" applyFont="1" applyFill="1" applyBorder="1" applyAlignment="1" applyProtection="1">
      <alignment horizontal="left" wrapText="1" indent="1"/>
      <protection/>
    </xf>
    <xf numFmtId="0" fontId="16" fillId="8" borderId="14" xfId="235" applyFont="1" applyFill="1" applyBorder="1" applyAlignment="1" applyProtection="1">
      <alignment horizontal="left" vertical="center"/>
      <protection/>
    </xf>
    <xf numFmtId="0" fontId="16" fillId="8" borderId="14" xfId="235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8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8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8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8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8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5" applyNumberFormat="1" applyFont="1" applyFill="1" applyBorder="1" applyAlignment="1" applyProtection="1">
      <alignment/>
      <protection locked="0"/>
    </xf>
    <xf numFmtId="18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4" xfId="238" applyFont="1" applyBorder="1" applyAlignment="1" applyProtection="1">
      <alignment horizontal="center" vertical="center" wrapText="1"/>
      <protection/>
    </xf>
    <xf numFmtId="49" fontId="14" fillId="0" borderId="14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8" applyNumberFormat="1" applyFont="1" applyBorder="1" applyAlignment="1">
      <alignment horizontal="left" vertical="top" wrapText="1"/>
      <protection/>
    </xf>
    <xf numFmtId="0" fontId="14" fillId="0" borderId="14" xfId="135" applyFont="1" applyBorder="1">
      <alignment/>
      <protection/>
    </xf>
    <xf numFmtId="0" fontId="14" fillId="0" borderId="14" xfId="135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1" applyFont="1" applyFill="1" applyBorder="1" applyAlignment="1" applyProtection="1">
      <alignment horizontal="left" vertical="center" wrapText="1"/>
      <protection/>
    </xf>
    <xf numFmtId="0" fontId="14" fillId="0" borderId="14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24" xfId="241" applyFont="1" applyFill="1" applyBorder="1" applyAlignment="1" applyProtection="1">
      <alignment horizontal="center" vertical="center" wrapText="1"/>
      <protection/>
    </xf>
    <xf numFmtId="0" fontId="14" fillId="0" borderId="14" xfId="238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8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1" applyFont="1" applyFill="1" applyBorder="1" applyAlignment="1" applyProtection="1">
      <alignment horizontal="left" vertical="center" wrapText="1"/>
      <protection/>
    </xf>
    <xf numFmtId="0" fontId="14" fillId="11" borderId="14" xfId="241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1" applyNumberFormat="1" applyFont="1" applyFill="1" applyBorder="1" applyAlignment="1" applyProtection="1">
      <alignment horizontal="right" vertical="justify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1" applyNumberFormat="1" applyFont="1" applyFill="1" applyBorder="1" applyAlignment="1" applyProtection="1">
      <alignment horizontal="right" vertical="justify" wrapText="1"/>
      <protection/>
    </xf>
    <xf numFmtId="3" fontId="1" fillId="0" borderId="14" xfId="241" applyNumberFormat="1" applyFont="1" applyFill="1" applyBorder="1" applyAlignment="1" applyProtection="1">
      <alignment horizontal="right" vertical="justify"/>
      <protection/>
    </xf>
    <xf numFmtId="3" fontId="3" fillId="0" borderId="14" xfId="241" applyNumberFormat="1" applyFont="1" applyFill="1" applyBorder="1" applyAlignment="1" applyProtection="1">
      <alignment horizontal="right" vertical="justify"/>
      <protection/>
    </xf>
    <xf numFmtId="3" fontId="3" fillId="0" borderId="14" xfId="241" applyNumberFormat="1" applyFont="1" applyFill="1" applyBorder="1" applyAlignment="1" applyProtection="1">
      <alignment horizontal="right" vertical="center"/>
      <protection/>
    </xf>
    <xf numFmtId="3" fontId="1" fillId="0" borderId="14" xfId="241" applyNumberFormat="1" applyFont="1" applyFill="1" applyBorder="1" applyAlignment="1" applyProtection="1">
      <alignment horizontal="right" vertical="center"/>
      <protection/>
    </xf>
    <xf numFmtId="3" fontId="3" fillId="7" borderId="14" xfId="241" applyNumberFormat="1" applyFont="1" applyFill="1" applyBorder="1" applyAlignment="1" applyProtection="1">
      <alignment horizontal="right" vertical="justify" wrapText="1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41" applyFont="1" applyFill="1" applyBorder="1" applyAlignment="1" applyProtection="1">
      <alignment horizontal="center" vertical="center" wrapText="1"/>
      <protection/>
    </xf>
    <xf numFmtId="0" fontId="1" fillId="0" borderId="28" xfId="241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0" xfId="241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1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1349</v>
      </c>
    </row>
    <row r="12" spans="2:3" ht="15.75">
      <c r="B12" s="7" t="s">
        <v>216</v>
      </c>
      <c r="C12" s="161" t="s">
        <v>1350</v>
      </c>
    </row>
    <row r="13" spans="2:3" ht="15.75">
      <c r="B13" s="7" t="s">
        <v>217</v>
      </c>
      <c r="C13" s="161" t="s">
        <v>1351</v>
      </c>
    </row>
    <row r="14" spans="2:3" ht="15.75">
      <c r="B14" s="7" t="s">
        <v>218</v>
      </c>
      <c r="C14" s="161" t="s">
        <v>1339</v>
      </c>
    </row>
    <row r="15" spans="2:3" ht="15.75">
      <c r="B15" s="7" t="s">
        <v>219</v>
      </c>
      <c r="C15" s="161" t="s">
        <v>1348</v>
      </c>
    </row>
    <row r="16" spans="2:3" ht="15.75">
      <c r="B16" s="10" t="s">
        <v>220</v>
      </c>
      <c r="C16" s="162" t="s">
        <v>1340</v>
      </c>
    </row>
    <row r="17" spans="2:3" ht="15.75">
      <c r="B17" s="10" t="s">
        <v>221</v>
      </c>
      <c r="C17" s="282" t="s">
        <v>1341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1342</v>
      </c>
    </row>
    <row r="21" spans="2:3" ht="15.75">
      <c r="B21" s="7" t="s">
        <v>216</v>
      </c>
      <c r="C21" s="161" t="s">
        <v>1343</v>
      </c>
    </row>
    <row r="22" spans="2:3" ht="15.75">
      <c r="B22" s="7" t="s">
        <v>217</v>
      </c>
      <c r="C22" s="161" t="s">
        <v>1344</v>
      </c>
    </row>
    <row r="23" spans="2:3" ht="15.75">
      <c r="B23" s="7" t="s">
        <v>224</v>
      </c>
      <c r="C23" s="161" t="s">
        <v>1352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1345</v>
      </c>
    </row>
    <row r="27" spans="2:3" ht="15.75">
      <c r="B27" s="10" t="s">
        <v>227</v>
      </c>
      <c r="C27" s="162" t="s">
        <v>1346</v>
      </c>
    </row>
    <row r="28" spans="2:3" ht="15.75">
      <c r="B28" s="10" t="s">
        <v>220</v>
      </c>
      <c r="C28" s="162" t="s">
        <v>1340</v>
      </c>
    </row>
    <row r="29" spans="2:3" ht="15.75">
      <c r="B29" s="10" t="s">
        <v>221</v>
      </c>
      <c r="C29" s="282" t="s">
        <v>1347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14" sqref="G14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ИЗТОЧНА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4423185</v>
      </c>
      <c r="H11" s="145">
        <v>4517493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6217142</v>
      </c>
      <c r="H13" s="127">
        <v>6189099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>
        <v>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3194</v>
      </c>
      <c r="H15" s="127">
        <v>3194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6220336</v>
      </c>
      <c r="H16" s="146">
        <f>SUM(H13:H15)</f>
        <v>6192293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-6729949</v>
      </c>
      <c r="H18" s="138">
        <f>SUM(H19:H20)</f>
        <v>-7991263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4291337</v>
      </c>
      <c r="H19" s="127">
        <v>3030023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-11021286</v>
      </c>
      <c r="H20" s="127">
        <v>-11021286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>
        <v>0</v>
      </c>
      <c r="E21" s="166" t="s">
        <v>923</v>
      </c>
      <c r="F21" s="126" t="s">
        <v>182</v>
      </c>
      <c r="G21" s="127"/>
      <c r="H21" s="127">
        <v>1261314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438352</v>
      </c>
      <c r="D22" s="127">
        <v>210940</v>
      </c>
      <c r="E22" s="166" t="s">
        <v>924</v>
      </c>
      <c r="F22" s="126" t="s">
        <v>925</v>
      </c>
      <c r="G22" s="127">
        <v>-651694</v>
      </c>
      <c r="H22" s="127">
        <v>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-7381643</v>
      </c>
      <c r="H23" s="146">
        <f>H19+H21+H20+H22</f>
        <v>-6729949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3261878</v>
      </c>
      <c r="H24" s="146">
        <f>H11+H16+H23</f>
        <v>3979837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438352</v>
      </c>
      <c r="D25" s="146">
        <f>SUM(D21:D24)</f>
        <v>210940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2816041</v>
      </c>
      <c r="D27" s="138">
        <f>SUM(D28:D31)</f>
        <v>3762013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2816041</v>
      </c>
      <c r="D28" s="127">
        <v>3762013</v>
      </c>
      <c r="E28" s="71" t="s">
        <v>103</v>
      </c>
      <c r="F28" s="156" t="s">
        <v>186</v>
      </c>
      <c r="G28" s="138">
        <f>SUM(G29:G31)</f>
        <v>5428</v>
      </c>
      <c r="H28" s="138">
        <f>SUM(H29:H31)</f>
        <v>5970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1118</v>
      </c>
      <c r="H29" s="152">
        <v>1512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4310</v>
      </c>
      <c r="H30" s="152">
        <v>4458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100</v>
      </c>
      <c r="H36" s="152">
        <v>200</v>
      </c>
    </row>
    <row r="37" spans="1:8" ht="15.75">
      <c r="A37" s="75" t="s">
        <v>12</v>
      </c>
      <c r="B37" s="126" t="s">
        <v>165</v>
      </c>
      <c r="C37" s="137">
        <f>SUM(C32:C36)+C27</f>
        <v>2816041</v>
      </c>
      <c r="D37" s="137">
        <f>SUM(D32:D36)+D27</f>
        <v>3762013</v>
      </c>
      <c r="E37" s="74" t="s">
        <v>119</v>
      </c>
      <c r="F37" s="126" t="s">
        <v>195</v>
      </c>
      <c r="G37" s="152">
        <v>406</v>
      </c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5934</v>
      </c>
      <c r="H40" s="153">
        <f>SUM(H32:H39)+H28+H27</f>
        <v>6170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13112</v>
      </c>
      <c r="D42" s="152">
        <v>13054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13112</v>
      </c>
      <c r="D43" s="153">
        <f>SUM(D39:D42)</f>
        <v>13054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307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3267812</v>
      </c>
      <c r="D45" s="153">
        <f>D25+D37+D43+D44</f>
        <v>3986007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6">
        <f>C18+C45</f>
        <v>3267812</v>
      </c>
      <c r="D47" s="366">
        <f>D18+D45</f>
        <v>3986007</v>
      </c>
      <c r="E47" s="158" t="s">
        <v>35</v>
      </c>
      <c r="F47" s="121" t="s">
        <v>199</v>
      </c>
      <c r="G47" s="367">
        <f>G24+G40</f>
        <v>3267812</v>
      </c>
      <c r="H47" s="367">
        <f>H24+H40</f>
        <v>3986007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D23" sqref="D23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ИЗТОЧНА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44040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40353.1</v>
      </c>
      <c r="H12" s="139">
        <v>247671</v>
      </c>
      <c r="I12" s="77"/>
    </row>
    <row r="13" spans="1:9" s="70" customFormat="1" ht="31.5">
      <c r="A13" s="81" t="s">
        <v>886</v>
      </c>
      <c r="B13" s="171" t="s">
        <v>757</v>
      </c>
      <c r="C13" s="139">
        <v>8749.81</v>
      </c>
      <c r="D13" s="139">
        <v>38650</v>
      </c>
      <c r="E13" s="81" t="s">
        <v>889</v>
      </c>
      <c r="F13" s="171" t="s">
        <v>774</v>
      </c>
      <c r="G13" s="139">
        <v>3168.02</v>
      </c>
      <c r="H13" s="139">
        <v>2103</v>
      </c>
      <c r="I13" s="77"/>
    </row>
    <row r="14" spans="1:9" s="70" customFormat="1" ht="31.5">
      <c r="A14" s="81" t="s">
        <v>887</v>
      </c>
      <c r="B14" s="171" t="s">
        <v>758</v>
      </c>
      <c r="C14" s="139">
        <v>3840152.05</v>
      </c>
      <c r="D14" s="139">
        <v>3270156</v>
      </c>
      <c r="E14" s="81" t="s">
        <v>890</v>
      </c>
      <c r="F14" s="171" t="s">
        <v>775</v>
      </c>
      <c r="G14" s="139">
        <v>3496302.66</v>
      </c>
      <c r="H14" s="139">
        <v>3807788</v>
      </c>
      <c r="I14" s="77"/>
    </row>
    <row r="15" spans="1:9" s="70" customFormat="1" ht="31.5">
      <c r="A15" s="81" t="s">
        <v>888</v>
      </c>
      <c r="B15" s="171" t="s">
        <v>759</v>
      </c>
      <c r="C15" s="139">
        <v>1179727.18</v>
      </c>
      <c r="D15" s="139">
        <v>772977</v>
      </c>
      <c r="E15" s="81" t="s">
        <v>891</v>
      </c>
      <c r="F15" s="171" t="s">
        <v>776</v>
      </c>
      <c r="G15" s="139">
        <v>875288.73</v>
      </c>
      <c r="H15" s="139">
        <v>876814</v>
      </c>
      <c r="I15" s="77"/>
    </row>
    <row r="16" spans="1:9" s="70" customFormat="1" ht="15.75">
      <c r="A16" s="81" t="s">
        <v>915</v>
      </c>
      <c r="B16" s="171" t="s">
        <v>760</v>
      </c>
      <c r="C16" s="139">
        <v>1166.98</v>
      </c>
      <c r="D16" s="139">
        <v>820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5029796.0200000005</v>
      </c>
      <c r="D18" s="142">
        <f>SUM(D12:D16)</f>
        <v>4082603</v>
      </c>
      <c r="E18" s="83" t="s">
        <v>20</v>
      </c>
      <c r="F18" s="172" t="s">
        <v>779</v>
      </c>
      <c r="G18" s="142">
        <f>SUM(G12:G17)</f>
        <v>4415112.51</v>
      </c>
      <c r="H18" s="142">
        <f>SUM(H12:H17)</f>
        <v>4934376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37010.96</v>
      </c>
      <c r="D21" s="139">
        <v>59493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37010.96</v>
      </c>
      <c r="D25" s="142">
        <f>SUM(D20:D24)</f>
        <v>59493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5066806.98</v>
      </c>
      <c r="D26" s="142">
        <f>D18+D25</f>
        <v>4142096</v>
      </c>
      <c r="E26" s="144" t="s">
        <v>40</v>
      </c>
      <c r="F26" s="172" t="s">
        <v>781</v>
      </c>
      <c r="G26" s="142">
        <f>G18+G25</f>
        <v>4415112.51</v>
      </c>
      <c r="H26" s="142">
        <f>H18+H25</f>
        <v>4934376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792280</v>
      </c>
      <c r="E27" s="144" t="s">
        <v>787</v>
      </c>
      <c r="F27" s="172" t="s">
        <v>782</v>
      </c>
      <c r="G27" s="164">
        <f>IF((C26-G26)&gt;0,C26-G26,0)</f>
        <v>651694.4700000007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792280</v>
      </c>
      <c r="E29" s="144" t="s">
        <v>125</v>
      </c>
      <c r="F29" s="172" t="s">
        <v>783</v>
      </c>
      <c r="G29" s="142">
        <f>G27</f>
        <v>651694.4700000007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5066806.98</v>
      </c>
      <c r="D30" s="142">
        <f>D26+D28+D29</f>
        <v>4934376</v>
      </c>
      <c r="E30" s="144" t="s">
        <v>789</v>
      </c>
      <c r="F30" s="172" t="s">
        <v>784</v>
      </c>
      <c r="G30" s="142">
        <f>G26+G29</f>
        <v>5066806.98</v>
      </c>
      <c r="H30" s="142">
        <f>H26+H29</f>
        <v>4934376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32" sqref="D32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ИЗТОЧНА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44040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27459</v>
      </c>
      <c r="D13" s="316">
        <v>-93010</v>
      </c>
      <c r="E13" s="317">
        <f>SUM(C13:D13)</f>
        <v>-65551</v>
      </c>
      <c r="F13" s="316">
        <v>7538</v>
      </c>
      <c r="G13" s="316">
        <v>-620767</v>
      </c>
      <c r="H13" s="317">
        <f>SUM(F13:G13)</f>
        <v>-613229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27459</v>
      </c>
      <c r="D19" s="320">
        <f>SUM(D13:D14,D16:D18)</f>
        <v>-93010</v>
      </c>
      <c r="E19" s="317">
        <f t="shared" si="0"/>
        <v>-65551</v>
      </c>
      <c r="F19" s="320">
        <f>SUM(F13:F14,F16:F18)</f>
        <v>7538</v>
      </c>
      <c r="G19" s="320">
        <f>SUM(G13:G14,G16:G18)</f>
        <v>-620767</v>
      </c>
      <c r="H19" s="317">
        <f t="shared" si="1"/>
        <v>-613229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303229</v>
      </c>
      <c r="D21" s="316"/>
      <c r="E21" s="317">
        <f>SUM(C21:D21)</f>
        <v>303229</v>
      </c>
      <c r="F21" s="316">
        <v>801963</v>
      </c>
      <c r="G21" s="316">
        <v>-346760</v>
      </c>
      <c r="H21" s="317">
        <f>SUM(F21:G21)</f>
        <v>455203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-442</v>
      </c>
      <c r="E23" s="317">
        <f t="shared" si="2"/>
        <v>-442</v>
      </c>
      <c r="F23" s="316"/>
      <c r="G23" s="316">
        <v>-130</v>
      </c>
      <c r="H23" s="317">
        <f t="shared" si="3"/>
        <v>-130</v>
      </c>
    </row>
    <row r="24" spans="1:8" ht="12.75">
      <c r="A24" s="315" t="s">
        <v>902</v>
      </c>
      <c r="B24" s="41" t="s">
        <v>802</v>
      </c>
      <c r="C24" s="316">
        <v>27752</v>
      </c>
      <c r="D24" s="316"/>
      <c r="E24" s="317">
        <f t="shared" si="2"/>
        <v>27752</v>
      </c>
      <c r="F24" s="316">
        <v>204348</v>
      </c>
      <c r="G24" s="316"/>
      <c r="H24" s="317">
        <f t="shared" si="3"/>
        <v>204348</v>
      </c>
    </row>
    <row r="25" spans="1:8" ht="12.75">
      <c r="A25" s="323" t="s">
        <v>903</v>
      </c>
      <c r="B25" s="41" t="s">
        <v>803</v>
      </c>
      <c r="C25" s="316"/>
      <c r="D25" s="316">
        <v>-25692</v>
      </c>
      <c r="E25" s="317">
        <f t="shared" si="2"/>
        <v>-25692</v>
      </c>
      <c r="F25" s="316"/>
      <c r="G25" s="316">
        <v>-37561</v>
      </c>
      <c r="H25" s="317">
        <f t="shared" si="3"/>
        <v>-37561</v>
      </c>
    </row>
    <row r="26" spans="1:8" ht="12.75">
      <c r="A26" s="323" t="s">
        <v>904</v>
      </c>
      <c r="B26" s="41" t="s">
        <v>804</v>
      </c>
      <c r="C26" s="316"/>
      <c r="D26" s="316">
        <v>-7619</v>
      </c>
      <c r="E26" s="317">
        <f t="shared" si="2"/>
        <v>-7619</v>
      </c>
      <c r="F26" s="316"/>
      <c r="G26" s="316">
        <v>-11410</v>
      </c>
      <c r="H26" s="317">
        <f t="shared" si="3"/>
        <v>-11410</v>
      </c>
    </row>
    <row r="27" spans="1:8" ht="12.75">
      <c r="A27" s="319" t="s">
        <v>905</v>
      </c>
      <c r="B27" s="41" t="s">
        <v>805</v>
      </c>
      <c r="C27" s="316">
        <v>1067</v>
      </c>
      <c r="D27" s="316">
        <v>-376</v>
      </c>
      <c r="E27" s="317">
        <f t="shared" si="2"/>
        <v>691</v>
      </c>
      <c r="F27" s="316"/>
      <c r="G27" s="316">
        <v>-646</v>
      </c>
      <c r="H27" s="317">
        <f t="shared" si="3"/>
        <v>-646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332048</v>
      </c>
      <c r="D29" s="320">
        <f>SUM(D21:D28)</f>
        <v>-34129</v>
      </c>
      <c r="E29" s="317">
        <f t="shared" si="2"/>
        <v>297919</v>
      </c>
      <c r="F29" s="320">
        <f>SUM(F21:F28)</f>
        <v>1006311</v>
      </c>
      <c r="G29" s="320">
        <f>SUM(G21:G28)</f>
        <v>-396507</v>
      </c>
      <c r="H29" s="317">
        <f t="shared" si="3"/>
        <v>609804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-4956</v>
      </c>
      <c r="E31" s="317">
        <f>SUM(C31:D31)</f>
        <v>-4956</v>
      </c>
      <c r="F31" s="316"/>
      <c r="G31" s="316">
        <v>-10390</v>
      </c>
      <c r="H31" s="317">
        <f>SUM(F31:G31)</f>
        <v>-10390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-4956</v>
      </c>
      <c r="E36" s="320">
        <f t="shared" si="4"/>
        <v>-4956</v>
      </c>
      <c r="F36" s="320">
        <f t="shared" si="4"/>
        <v>0</v>
      </c>
      <c r="G36" s="320">
        <f t="shared" si="4"/>
        <v>-10390</v>
      </c>
      <c r="H36" s="320">
        <f t="shared" si="4"/>
        <v>-10390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359507</v>
      </c>
      <c r="D37" s="320">
        <f t="shared" si="5"/>
        <v>-132095</v>
      </c>
      <c r="E37" s="320">
        <f t="shared" si="5"/>
        <v>227412</v>
      </c>
      <c r="F37" s="320">
        <f t="shared" si="5"/>
        <v>1013849</v>
      </c>
      <c r="G37" s="320">
        <f t="shared" si="5"/>
        <v>-1027664</v>
      </c>
      <c r="H37" s="320">
        <f t="shared" si="5"/>
        <v>-13815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210940</v>
      </c>
      <c r="F38" s="320"/>
      <c r="G38" s="320"/>
      <c r="H38" s="326">
        <v>340472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438352</v>
      </c>
      <c r="F39" s="320"/>
      <c r="G39" s="320"/>
      <c r="H39" s="320">
        <f>SUM(H37:H38)</f>
        <v>326657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438352</v>
      </c>
      <c r="F40" s="317"/>
      <c r="G40" s="317"/>
      <c r="H40" s="316">
        <v>326228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ИЗТОЧНА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83" t="s">
        <v>42</v>
      </c>
      <c r="E9" s="386"/>
      <c r="F9" s="386"/>
      <c r="G9" s="383" t="s">
        <v>43</v>
      </c>
      <c r="H9" s="384"/>
      <c r="I9" s="380" t="s">
        <v>44</v>
      </c>
      <c r="J9" s="51"/>
    </row>
    <row r="10" spans="1:10" ht="30.75" customHeight="1">
      <c r="A10" s="381"/>
      <c r="B10" s="381" t="s">
        <v>141</v>
      </c>
      <c r="C10" s="385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1"/>
      <c r="J10" s="51"/>
    </row>
    <row r="11" spans="1:10" ht="30.75" customHeight="1">
      <c r="A11" s="382"/>
      <c r="B11" s="382"/>
      <c r="C11" s="382"/>
      <c r="D11" s="389"/>
      <c r="E11" s="382"/>
      <c r="F11" s="389"/>
      <c r="G11" s="389"/>
      <c r="H11" s="389"/>
      <c r="I11" s="389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7385457</v>
      </c>
      <c r="D13" s="130">
        <v>5611939</v>
      </c>
      <c r="E13" s="130"/>
      <c r="F13" s="130">
        <v>3194</v>
      </c>
      <c r="G13" s="130">
        <v>3030023</v>
      </c>
      <c r="H13" s="130">
        <v>-11021286</v>
      </c>
      <c r="I13" s="368">
        <f>SUM(C13:H13)</f>
        <v>5009327</v>
      </c>
      <c r="J13" s="100"/>
    </row>
    <row r="14" spans="1:10" s="101" customFormat="1" ht="15">
      <c r="A14" s="102" t="s">
        <v>49</v>
      </c>
      <c r="B14" s="34" t="s">
        <v>819</v>
      </c>
      <c r="C14" s="368">
        <f>'1-SB'!H11</f>
        <v>4517493</v>
      </c>
      <c r="D14" s="368">
        <f>'1-SB'!H13</f>
        <v>6189099</v>
      </c>
      <c r="E14" s="368">
        <f>'1-SB'!H14</f>
        <v>0</v>
      </c>
      <c r="F14" s="368">
        <f>'1-SB'!H15</f>
        <v>3194</v>
      </c>
      <c r="G14" s="368">
        <f>'1-SB'!H19+'1-SB'!H21</f>
        <v>4291337</v>
      </c>
      <c r="H14" s="368">
        <f>'1-SB'!H20+'1-SB'!H22</f>
        <v>-11021286</v>
      </c>
      <c r="I14" s="368">
        <f aca="true" t="shared" si="0" ref="I14:I36">SUM(C14:H14)</f>
        <v>3979837</v>
      </c>
      <c r="J14" s="100"/>
    </row>
    <row r="15" spans="1:10" s="101" customFormat="1" ht="15">
      <c r="A15" s="102" t="s">
        <v>50</v>
      </c>
      <c r="B15" s="34" t="s">
        <v>820</v>
      </c>
      <c r="C15" s="369">
        <f aca="true" t="shared" si="1" ref="C15:H15">SUM(C16:C17)</f>
        <v>0</v>
      </c>
      <c r="D15" s="369">
        <f t="shared" si="1"/>
        <v>0</v>
      </c>
      <c r="E15" s="369">
        <f t="shared" si="1"/>
        <v>0</v>
      </c>
      <c r="F15" s="369">
        <f t="shared" si="1"/>
        <v>0</v>
      </c>
      <c r="G15" s="369">
        <f t="shared" si="1"/>
        <v>0</v>
      </c>
      <c r="H15" s="369">
        <f t="shared" si="1"/>
        <v>0</v>
      </c>
      <c r="I15" s="368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68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68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69">
        <f aca="true" t="shared" si="2" ref="C18:H18">C14+C15</f>
        <v>4517493</v>
      </c>
      <c r="D18" s="369">
        <f t="shared" si="2"/>
        <v>6189099</v>
      </c>
      <c r="E18" s="369">
        <f>E14+E15</f>
        <v>0</v>
      </c>
      <c r="F18" s="369">
        <f t="shared" si="2"/>
        <v>3194</v>
      </c>
      <c r="G18" s="369">
        <f t="shared" si="2"/>
        <v>4291337</v>
      </c>
      <c r="H18" s="369">
        <f t="shared" si="2"/>
        <v>-11021286</v>
      </c>
      <c r="I18" s="368">
        <f t="shared" si="0"/>
        <v>3979837</v>
      </c>
      <c r="J18" s="51"/>
    </row>
    <row r="19" spans="1:10" ht="15">
      <c r="A19" s="102" t="s">
        <v>127</v>
      </c>
      <c r="B19" s="34" t="s">
        <v>824</v>
      </c>
      <c r="C19" s="369">
        <f aca="true" t="shared" si="3" ref="C19:H19">SUM(C20:C21)</f>
        <v>-94308</v>
      </c>
      <c r="D19" s="369">
        <f t="shared" si="3"/>
        <v>28043</v>
      </c>
      <c r="E19" s="369">
        <f t="shared" si="3"/>
        <v>0</v>
      </c>
      <c r="F19" s="369">
        <f t="shared" si="3"/>
        <v>0</v>
      </c>
      <c r="G19" s="369">
        <f t="shared" si="3"/>
        <v>0</v>
      </c>
      <c r="H19" s="369">
        <f t="shared" si="3"/>
        <v>0</v>
      </c>
      <c r="I19" s="368">
        <f t="shared" si="0"/>
        <v>-66265</v>
      </c>
      <c r="J19" s="51"/>
    </row>
    <row r="20" spans="1:10" ht="15">
      <c r="A20" s="103" t="s">
        <v>203</v>
      </c>
      <c r="B20" s="34" t="s">
        <v>825</v>
      </c>
      <c r="C20" s="131">
        <v>34476</v>
      </c>
      <c r="D20" s="131">
        <v>-7325</v>
      </c>
      <c r="E20" s="131"/>
      <c r="F20" s="131"/>
      <c r="G20" s="131"/>
      <c r="H20" s="131"/>
      <c r="I20" s="368">
        <f t="shared" si="0"/>
        <v>27151</v>
      </c>
      <c r="J20" s="51"/>
    </row>
    <row r="21" spans="1:10" ht="15">
      <c r="A21" s="103" t="s">
        <v>204</v>
      </c>
      <c r="B21" s="34" t="s">
        <v>826</v>
      </c>
      <c r="C21" s="373">
        <v>-128784</v>
      </c>
      <c r="D21" s="131">
        <v>35368</v>
      </c>
      <c r="E21" s="131"/>
      <c r="F21" s="131"/>
      <c r="G21" s="131"/>
      <c r="H21" s="131"/>
      <c r="I21" s="368">
        <f t="shared" si="0"/>
        <v>-93416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69">
        <f>'1-SB'!G21</f>
        <v>0</v>
      </c>
      <c r="H22" s="369">
        <f>'1-SB'!G22</f>
        <v>-651694</v>
      </c>
      <c r="I22" s="368">
        <f t="shared" si="0"/>
        <v>-651694</v>
      </c>
      <c r="J22" s="51"/>
    </row>
    <row r="23" spans="1:10" ht="15">
      <c r="A23" s="103" t="s">
        <v>53</v>
      </c>
      <c r="B23" s="34" t="s">
        <v>828</v>
      </c>
      <c r="C23" s="370">
        <f aca="true" t="shared" si="4" ref="C23:H23">SUM(C24:C25)</f>
        <v>0</v>
      </c>
      <c r="D23" s="370">
        <f t="shared" si="4"/>
        <v>0</v>
      </c>
      <c r="E23" s="370">
        <f t="shared" si="4"/>
        <v>0</v>
      </c>
      <c r="F23" s="370">
        <f t="shared" si="4"/>
        <v>0</v>
      </c>
      <c r="G23" s="370">
        <f t="shared" si="4"/>
        <v>0</v>
      </c>
      <c r="H23" s="370">
        <f t="shared" si="4"/>
        <v>0</v>
      </c>
      <c r="I23" s="368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68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68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68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1">
        <f aca="true" t="shared" si="5" ref="C27:H27">SUM(C28:C29)</f>
        <v>0</v>
      </c>
      <c r="D27" s="371">
        <f t="shared" si="5"/>
        <v>0</v>
      </c>
      <c r="E27" s="371">
        <f t="shared" si="5"/>
        <v>0</v>
      </c>
      <c r="F27" s="371">
        <f t="shared" si="5"/>
        <v>0</v>
      </c>
      <c r="G27" s="371">
        <f t="shared" si="5"/>
        <v>0</v>
      </c>
      <c r="H27" s="371">
        <f t="shared" si="5"/>
        <v>0</v>
      </c>
      <c r="I27" s="368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68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68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1">
        <f aca="true" t="shared" si="6" ref="C30:H30">SUM(C31:C32)</f>
        <v>0</v>
      </c>
      <c r="D30" s="371">
        <f t="shared" si="6"/>
        <v>0</v>
      </c>
      <c r="E30" s="371">
        <f t="shared" si="6"/>
        <v>0</v>
      </c>
      <c r="F30" s="371">
        <f t="shared" si="6"/>
        <v>0</v>
      </c>
      <c r="G30" s="371">
        <f t="shared" si="6"/>
        <v>0</v>
      </c>
      <c r="H30" s="371">
        <f t="shared" si="6"/>
        <v>0</v>
      </c>
      <c r="I30" s="368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68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68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68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69">
        <f aca="true" t="shared" si="7" ref="C34:H34">SUM(C18,C19,C22,C23,C26,C27,C30,C33)</f>
        <v>4423185</v>
      </c>
      <c r="D34" s="369">
        <f t="shared" si="7"/>
        <v>6217142</v>
      </c>
      <c r="E34" s="369">
        <f t="shared" si="7"/>
        <v>0</v>
      </c>
      <c r="F34" s="369">
        <f t="shared" si="7"/>
        <v>3194</v>
      </c>
      <c r="G34" s="369">
        <f t="shared" si="7"/>
        <v>4291337</v>
      </c>
      <c r="H34" s="369">
        <f t="shared" si="7"/>
        <v>-11672980</v>
      </c>
      <c r="I34" s="368">
        <f t="shared" si="0"/>
        <v>3261878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68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2">
        <f aca="true" t="shared" si="8" ref="C36:H36">SUM(C34:C35)</f>
        <v>4423185</v>
      </c>
      <c r="D36" s="372">
        <f t="shared" si="8"/>
        <v>6217142</v>
      </c>
      <c r="E36" s="372">
        <f t="shared" si="8"/>
        <v>0</v>
      </c>
      <c r="F36" s="372">
        <f t="shared" si="8"/>
        <v>3194</v>
      </c>
      <c r="G36" s="372">
        <f t="shared" si="8"/>
        <v>4291337</v>
      </c>
      <c r="H36" s="372">
        <f t="shared" si="8"/>
        <v>-11672980</v>
      </c>
      <c r="I36" s="368">
        <f t="shared" si="0"/>
        <v>3261878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7" t="s">
        <v>1323</v>
      </c>
      <c r="B39" s="388"/>
      <c r="C39" s="388"/>
      <c r="D39" s="388"/>
      <c r="E39" s="388"/>
      <c r="F39" s="388"/>
      <c r="G39" s="388"/>
      <c r="H39" s="388"/>
      <c r="I39" s="388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3">
      <selection activeCell="B29" sqref="B29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ДФ АДВАНС ИЗТОЧНА ЕВРОПА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01.01.2020 - 30.06.2020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44040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0">
        <v>1</v>
      </c>
      <c r="B10" s="360">
        <v>2</v>
      </c>
      <c r="C10" s="360">
        <v>3</v>
      </c>
      <c r="D10" s="360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74">
        <v>2309757.3407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74">
        <v>2261538.8978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74">
        <v>17627.7859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75">
        <v>27559.13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74">
        <v>65846.2288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75">
        <v>93415.6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74">
        <v>0.881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74">
        <v>0.7374</v>
      </c>
    </row>
    <row r="20" spans="1:4" s="88" customFormat="1" ht="15.75">
      <c r="A20" s="170">
        <v>10</v>
      </c>
      <c r="B20" s="339" t="s">
        <v>1353</v>
      </c>
      <c r="C20" s="347" t="s">
        <v>1310</v>
      </c>
      <c r="D20" s="374"/>
    </row>
    <row r="21" spans="1:4" ht="15.75">
      <c r="A21" s="170">
        <v>11</v>
      </c>
      <c r="B21" s="348" t="s">
        <v>1298</v>
      </c>
      <c r="C21" s="347" t="s">
        <v>1311</v>
      </c>
      <c r="D21" s="358">
        <v>25136.81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7224.95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595.33</v>
      </c>
    </row>
    <row r="24" spans="1:4" ht="15.75">
      <c r="A24" s="170">
        <v>14</v>
      </c>
      <c r="B24" s="348" t="s">
        <v>1324</v>
      </c>
      <c r="C24" s="347" t="s">
        <v>1329</v>
      </c>
      <c r="D24" s="377">
        <v>-0.1589</v>
      </c>
    </row>
    <row r="25" spans="1:4" ht="15.75">
      <c r="A25" s="170">
        <v>15</v>
      </c>
      <c r="B25" s="348" t="s">
        <v>1325</v>
      </c>
      <c r="C25" s="347" t="s">
        <v>1330</v>
      </c>
      <c r="D25" s="377">
        <v>-0.259</v>
      </c>
    </row>
    <row r="26" spans="1:4" ht="15.75">
      <c r="A26" s="170">
        <v>16</v>
      </c>
      <c r="B26" s="348" t="s">
        <v>1326</v>
      </c>
      <c r="C26" s="347" t="s">
        <v>1331</v>
      </c>
      <c r="D26" s="377">
        <v>-0.0644</v>
      </c>
    </row>
    <row r="27" spans="1:4" ht="15.75">
      <c r="A27" s="170">
        <v>17</v>
      </c>
      <c r="B27" s="348" t="s">
        <v>1327</v>
      </c>
      <c r="C27" s="347" t="s">
        <v>1357</v>
      </c>
      <c r="D27" s="377">
        <v>0.2994</v>
      </c>
    </row>
    <row r="30" ht="15.75">
      <c r="B30" s="376" t="s">
        <v>1355</v>
      </c>
    </row>
    <row r="31" ht="15.75">
      <c r="B31" s="342" t="s">
        <v>1356</v>
      </c>
    </row>
    <row r="32" ht="15.75">
      <c r="B32" s="342" t="s">
        <v>1354</v>
      </c>
    </row>
  </sheetData>
  <sheetProtection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ИЗТОЧНА ЕВРОПА</v>
      </c>
      <c r="B3" s="179" t="str">
        <f aca="true" t="shared" si="1" ref="B3:B34">dfRG</f>
        <v>05-1287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ИЗТОЧНА ЕВРОПА</v>
      </c>
      <c r="B4" s="179" t="str">
        <f t="shared" si="1"/>
        <v>05-1287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ИЗТОЧНА ЕВРОПА</v>
      </c>
      <c r="B5" s="179" t="str">
        <f t="shared" si="1"/>
        <v>05-1287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ИЗТОЧНА ЕВРОПА</v>
      </c>
      <c r="B6" s="179" t="str">
        <f t="shared" si="1"/>
        <v>05-1287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ИЗТОЧНА ЕВРОПА</v>
      </c>
      <c r="B7" s="179" t="str">
        <f t="shared" si="1"/>
        <v>05-1287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ИЗТОЧНА ЕВРОПА</v>
      </c>
      <c r="B8" s="179" t="str">
        <f t="shared" si="1"/>
        <v>05-1287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ИЗТОЧНА ЕВРОПА</v>
      </c>
      <c r="B9" s="179" t="str">
        <f t="shared" si="1"/>
        <v>05-1287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ИЗТОЧНА ЕВРОПА</v>
      </c>
      <c r="B10" s="179" t="str">
        <f t="shared" si="1"/>
        <v>05-1287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ИЗТОЧНА ЕВРОПА</v>
      </c>
      <c r="B11" s="179" t="str">
        <f t="shared" si="1"/>
        <v>05-1287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ИЗТОЧНА ЕВРОПА</v>
      </c>
      <c r="B12" s="179" t="str">
        <f t="shared" si="1"/>
        <v>05-1287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ИЗТОЧНА ЕВРОПА</v>
      </c>
      <c r="B13" s="179" t="str">
        <f t="shared" si="1"/>
        <v>05-1287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ИЗТОЧНА ЕВРОПА</v>
      </c>
      <c r="B14" s="179" t="str">
        <f t="shared" si="1"/>
        <v>05-1287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ИЗТОЧНА ЕВРОПА</v>
      </c>
      <c r="B15" s="179" t="str">
        <f t="shared" si="1"/>
        <v>05-1287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438352</v>
      </c>
    </row>
    <row r="16" spans="1:7" ht="15.75">
      <c r="A16" s="178" t="str">
        <f t="shared" si="0"/>
        <v>ДФ АДВАНС ИЗТОЧНА ЕВРОПА</v>
      </c>
      <c r="B16" s="179" t="str">
        <f t="shared" si="1"/>
        <v>05-1287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ИЗТОЧНА ЕВРОПА</v>
      </c>
      <c r="B17" s="179" t="str">
        <f t="shared" si="1"/>
        <v>05-1287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ИЗТОЧНА ЕВРОПА</v>
      </c>
      <c r="B18" s="179" t="str">
        <f t="shared" si="1"/>
        <v>05-1287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438352</v>
      </c>
    </row>
    <row r="19" spans="1:7" ht="15.75">
      <c r="A19" s="178" t="str">
        <f t="shared" si="0"/>
        <v>ДФ АДВАНС ИЗТОЧНА ЕВРОПА</v>
      </c>
      <c r="B19" s="179" t="str">
        <f t="shared" si="1"/>
        <v>05-1287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ИЗТОЧНА ЕВРОПА</v>
      </c>
      <c r="B20" s="179" t="str">
        <f t="shared" si="1"/>
        <v>05-1287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2816041</v>
      </c>
    </row>
    <row r="21" spans="1:7" ht="15.75">
      <c r="A21" s="178" t="str">
        <f t="shared" si="0"/>
        <v>ДФ АДВАНС ИЗТОЧНА ЕВРОПА</v>
      </c>
      <c r="B21" s="179" t="str">
        <f t="shared" si="1"/>
        <v>05-1287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2816041</v>
      </c>
    </row>
    <row r="22" spans="1:7" ht="15.75">
      <c r="A22" s="178" t="str">
        <f t="shared" si="0"/>
        <v>ДФ АДВАНС ИЗТОЧНА ЕВРОПА</v>
      </c>
      <c r="B22" s="179" t="str">
        <f t="shared" si="1"/>
        <v>05-1287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ИЗТОЧНА ЕВРОПА</v>
      </c>
      <c r="B23" s="179" t="str">
        <f t="shared" si="1"/>
        <v>05-1287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ИЗТОЧНА ЕВРОПА</v>
      </c>
      <c r="B24" s="179" t="str">
        <f t="shared" si="1"/>
        <v>05-1287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ИЗТОЧНА ЕВРОПА</v>
      </c>
      <c r="B25" s="179" t="str">
        <f t="shared" si="1"/>
        <v>05-1287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ИЗТОЧНА ЕВРОПА</v>
      </c>
      <c r="B26" s="179" t="str">
        <f t="shared" si="1"/>
        <v>05-1287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ИЗТОЧНА ЕВРОПА</v>
      </c>
      <c r="B27" s="179" t="str">
        <f t="shared" si="1"/>
        <v>05-1287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ИЗТОЧНА ЕВРОПА</v>
      </c>
      <c r="B28" s="179" t="str">
        <f t="shared" si="1"/>
        <v>05-1287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ИЗТОЧНА ЕВРОПА</v>
      </c>
      <c r="B29" s="179" t="str">
        <f t="shared" si="1"/>
        <v>05-1287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ИЗТОЧНА ЕВРОПА</v>
      </c>
      <c r="B30" s="179" t="str">
        <f t="shared" si="1"/>
        <v>05-1287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2816041</v>
      </c>
    </row>
    <row r="31" spans="1:7" ht="15.75">
      <c r="A31" s="178" t="str">
        <f t="shared" si="0"/>
        <v>ДФ АДВАНС ИЗТОЧНА ЕВРОПА</v>
      </c>
      <c r="B31" s="179" t="str">
        <f t="shared" si="1"/>
        <v>05-1287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ИЗТОЧНА ЕВРОПА</v>
      </c>
      <c r="B32" s="179" t="str">
        <f t="shared" si="1"/>
        <v>05-1287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ИЗТОЧНА ЕВРОПА</v>
      </c>
      <c r="B33" s="179" t="str">
        <f t="shared" si="1"/>
        <v>05-1287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ИЗТОЧНА ЕВРОПА</v>
      </c>
      <c r="B34" s="179" t="str">
        <f t="shared" si="1"/>
        <v>05-1287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ИЗТОЧНА ЕВРОПА</v>
      </c>
      <c r="B35" s="179" t="str">
        <f aca="true" t="shared" si="4" ref="B35:B58">dfRG</f>
        <v>05-1287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13112</v>
      </c>
    </row>
    <row r="36" spans="1:7" ht="15.75">
      <c r="A36" s="178" t="str">
        <f t="shared" si="3"/>
        <v>ДФ АДВАНС ИЗТОЧНА ЕВРОПА</v>
      </c>
      <c r="B36" s="179" t="str">
        <f t="shared" si="4"/>
        <v>05-1287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13112</v>
      </c>
    </row>
    <row r="37" spans="1:7" ht="15.75">
      <c r="A37" s="178" t="str">
        <f t="shared" si="3"/>
        <v>ДФ АДВАНС ИЗТОЧНА ЕВРОПА</v>
      </c>
      <c r="B37" s="179" t="str">
        <f t="shared" si="4"/>
        <v>05-1287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307</v>
      </c>
    </row>
    <row r="38" spans="1:7" ht="15.75">
      <c r="A38" s="178" t="str">
        <f t="shared" si="3"/>
        <v>ДФ АДВАНС ИЗТОЧНА ЕВРОПА</v>
      </c>
      <c r="B38" s="179" t="str">
        <f t="shared" si="4"/>
        <v>05-1287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3267812</v>
      </c>
    </row>
    <row r="39" spans="1:7" ht="15.75">
      <c r="A39" s="178" t="str">
        <f t="shared" si="3"/>
        <v>ДФ АДВАНС ИЗТОЧНА ЕВРОПА</v>
      </c>
      <c r="B39" s="179" t="str">
        <f t="shared" si="4"/>
        <v>05-1287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3267812</v>
      </c>
    </row>
    <row r="40" spans="1:7" ht="15.75">
      <c r="A40" s="197" t="str">
        <f t="shared" si="3"/>
        <v>ДФ АДВАНС ИЗТОЧНА ЕВРОПА</v>
      </c>
      <c r="B40" s="198" t="str">
        <f t="shared" si="4"/>
        <v>05-1287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ИЗТОЧНА ЕВРОПА</v>
      </c>
      <c r="B41" s="198" t="str">
        <f t="shared" si="4"/>
        <v>05-1287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4423185</v>
      </c>
    </row>
    <row r="42" spans="1:7" ht="15.75">
      <c r="A42" s="197" t="str">
        <f t="shared" si="3"/>
        <v>ДФ АДВАНС ИЗТОЧНА ЕВРОПА</v>
      </c>
      <c r="B42" s="198" t="str">
        <f t="shared" si="4"/>
        <v>05-1287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ИЗТОЧНА ЕВРОПА</v>
      </c>
      <c r="B43" s="198" t="str">
        <f t="shared" si="4"/>
        <v>05-1287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6217142</v>
      </c>
    </row>
    <row r="44" spans="1:7" ht="15.75">
      <c r="A44" s="197" t="str">
        <f t="shared" si="3"/>
        <v>ДФ АДВАНС ИЗТОЧНА ЕВРОПА</v>
      </c>
      <c r="B44" s="198" t="str">
        <f t="shared" si="4"/>
        <v>05-1287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ИЗТОЧНА ЕВРОПА</v>
      </c>
      <c r="B45" s="198" t="str">
        <f t="shared" si="4"/>
        <v>05-1287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3194</v>
      </c>
    </row>
    <row r="46" spans="1:7" ht="15.75">
      <c r="A46" s="197" t="str">
        <f t="shared" si="3"/>
        <v>ДФ АДВАНС ИЗТОЧНА ЕВРОПА</v>
      </c>
      <c r="B46" s="198" t="str">
        <f t="shared" si="4"/>
        <v>05-1287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6220336</v>
      </c>
    </row>
    <row r="47" spans="1:7" ht="15.75">
      <c r="A47" s="197" t="str">
        <f t="shared" si="3"/>
        <v>ДФ АДВАНС ИЗТОЧНА ЕВРОПА</v>
      </c>
      <c r="B47" s="198" t="str">
        <f t="shared" si="4"/>
        <v>05-1287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ИЗТОЧНА ЕВРОПА</v>
      </c>
      <c r="B48" s="198" t="str">
        <f t="shared" si="4"/>
        <v>05-1287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-6729949</v>
      </c>
    </row>
    <row r="49" spans="1:7" ht="15.75">
      <c r="A49" s="197" t="str">
        <f t="shared" si="3"/>
        <v>ДФ АДВАНС ИЗТОЧНА ЕВРОПА</v>
      </c>
      <c r="B49" s="198" t="str">
        <f t="shared" si="4"/>
        <v>05-1287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4291337</v>
      </c>
    </row>
    <row r="50" spans="1:7" ht="15.75">
      <c r="A50" s="197" t="str">
        <f t="shared" si="3"/>
        <v>ДФ АДВАНС ИЗТОЧНА ЕВРОПА</v>
      </c>
      <c r="B50" s="198" t="str">
        <f t="shared" si="4"/>
        <v>05-1287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-11021286</v>
      </c>
    </row>
    <row r="51" spans="1:7" ht="15.75">
      <c r="A51" s="197" t="str">
        <f t="shared" si="3"/>
        <v>ДФ АДВАНС ИЗТОЧНА ЕВРОПА</v>
      </c>
      <c r="B51" s="198" t="str">
        <f t="shared" si="4"/>
        <v>05-1287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ИЗТОЧНА ЕВРОПА</v>
      </c>
      <c r="B52" s="198" t="str">
        <f t="shared" si="4"/>
        <v>05-1287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-651694</v>
      </c>
    </row>
    <row r="53" spans="1:7" ht="15.75">
      <c r="A53" s="197" t="str">
        <f t="shared" si="3"/>
        <v>ДФ АДВАНС ИЗТОЧНА ЕВРОПА</v>
      </c>
      <c r="B53" s="198" t="str">
        <f t="shared" si="4"/>
        <v>05-1287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-7381643</v>
      </c>
    </row>
    <row r="54" spans="1:7" ht="15.75">
      <c r="A54" s="197" t="str">
        <f t="shared" si="3"/>
        <v>ДФ АДВАНС ИЗТОЧНА ЕВРОПА</v>
      </c>
      <c r="B54" s="198" t="str">
        <f t="shared" si="4"/>
        <v>05-1287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3261878</v>
      </c>
    </row>
    <row r="55" spans="1:7" ht="15.75">
      <c r="A55" s="197" t="str">
        <f t="shared" si="3"/>
        <v>ДФ АДВАНС ИЗТОЧНА ЕВРОПА</v>
      </c>
      <c r="B55" s="198" t="str">
        <f t="shared" si="4"/>
        <v>05-1287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ИЗТОЧНА ЕВРОПА</v>
      </c>
      <c r="B56" s="198" t="str">
        <f t="shared" si="4"/>
        <v>05-1287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ИЗТОЧНА ЕВРОПА</v>
      </c>
      <c r="B57" s="198" t="str">
        <f t="shared" si="4"/>
        <v>05-1287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5428</v>
      </c>
    </row>
    <row r="58" spans="1:7" ht="15.75">
      <c r="A58" s="197" t="str">
        <f t="shared" si="3"/>
        <v>ДФ АДВАНС ИЗТОЧНА ЕВРОПА</v>
      </c>
      <c r="B58" s="198" t="str">
        <f t="shared" si="4"/>
        <v>05-1287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1118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4310</v>
      </c>
    </row>
    <row r="60" spans="1:7" ht="15.75">
      <c r="A60" s="197" t="str">
        <f aca="true" t="shared" si="6" ref="A60:A81">dfName</f>
        <v>ДФ АДВАНС ИЗТОЧНА ЕВРОПА</v>
      </c>
      <c r="B60" s="198" t="str">
        <f aca="true" t="shared" si="7" ref="B60:B81">dfRG</f>
        <v>05-1287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ИЗТОЧНА ЕВРОПА</v>
      </c>
      <c r="B61" s="198" t="str">
        <f t="shared" si="7"/>
        <v>05-1287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ИЗТОЧНА ЕВРОПА</v>
      </c>
      <c r="B62" s="198" t="str">
        <f t="shared" si="7"/>
        <v>05-1287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ИЗТОЧНА ЕВРОПА</v>
      </c>
      <c r="B63" s="198" t="str">
        <f t="shared" si="7"/>
        <v>05-1287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ИЗТОЧНА ЕВРОПА</v>
      </c>
      <c r="B64" s="198" t="str">
        <f t="shared" si="7"/>
        <v>05-1287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ИЗТОЧНА ЕВРОПА</v>
      </c>
      <c r="B65" s="198" t="str">
        <f t="shared" si="7"/>
        <v>05-1287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100</v>
      </c>
    </row>
    <row r="66" spans="1:7" ht="15.75">
      <c r="A66" s="197" t="str">
        <f t="shared" si="6"/>
        <v>ДФ АДВАНС ИЗТОЧНА ЕВРОПА</v>
      </c>
      <c r="B66" s="198" t="str">
        <f t="shared" si="7"/>
        <v>05-1287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406</v>
      </c>
    </row>
    <row r="67" spans="1:7" ht="31.5">
      <c r="A67" s="197" t="str">
        <f t="shared" si="6"/>
        <v>ДФ АДВАНС ИЗТОЧНА ЕВРОПА</v>
      </c>
      <c r="B67" s="198" t="str">
        <f t="shared" si="7"/>
        <v>05-1287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ИЗТОЧНА ЕВРОПА</v>
      </c>
      <c r="B68" s="198" t="str">
        <f t="shared" si="7"/>
        <v>05-1287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ИЗТОЧНА ЕВРОПА</v>
      </c>
      <c r="B69" s="198" t="str">
        <f t="shared" si="7"/>
        <v>05-1287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5934</v>
      </c>
    </row>
    <row r="70" spans="1:7" ht="15.75">
      <c r="A70" s="197" t="str">
        <f t="shared" si="6"/>
        <v>ДФ АДВАНС ИЗТОЧНА ЕВРОПА</v>
      </c>
      <c r="B70" s="198" t="str">
        <f t="shared" si="7"/>
        <v>05-1287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3267812</v>
      </c>
    </row>
    <row r="71" spans="1:7" ht="15.75">
      <c r="A71" s="215" t="str">
        <f t="shared" si="6"/>
        <v>ДФ АДВАНС ИЗТОЧНА ЕВРОПА</v>
      </c>
      <c r="B71" s="216" t="str">
        <f t="shared" si="7"/>
        <v>05-1287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ИЗТОЧНА ЕВРОПА</v>
      </c>
      <c r="B72" s="216" t="str">
        <f t="shared" si="7"/>
        <v>05-1287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ИЗТОЧНА ЕВРОПА</v>
      </c>
      <c r="B73" s="216" t="str">
        <f t="shared" si="7"/>
        <v>05-1287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ИЗТОЧНА ЕВРОПА</v>
      </c>
      <c r="B74" s="216" t="str">
        <f t="shared" si="7"/>
        <v>05-1287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8749.81</v>
      </c>
    </row>
    <row r="75" spans="1:7" ht="31.5">
      <c r="A75" s="215" t="str">
        <f t="shared" si="6"/>
        <v>ДФ АДВАНС ИЗТОЧНА ЕВРОПА</v>
      </c>
      <c r="B75" s="216" t="str">
        <f t="shared" si="7"/>
        <v>05-1287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3840152.05</v>
      </c>
    </row>
    <row r="76" spans="1:7" ht="15.75">
      <c r="A76" s="215" t="str">
        <f t="shared" si="6"/>
        <v>ДФ АДВАНС ИЗТОЧНА ЕВРОПА</v>
      </c>
      <c r="B76" s="216" t="str">
        <f t="shared" si="7"/>
        <v>05-1287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1179727.18</v>
      </c>
    </row>
    <row r="77" spans="1:7" ht="15.75">
      <c r="A77" s="215" t="str">
        <f t="shared" si="6"/>
        <v>ДФ АДВАНС ИЗТОЧНА ЕВРОПА</v>
      </c>
      <c r="B77" s="216" t="str">
        <f t="shared" si="7"/>
        <v>05-1287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1166.98</v>
      </c>
    </row>
    <row r="78" spans="1:7" ht="15.75">
      <c r="A78" s="215" t="str">
        <f t="shared" si="6"/>
        <v>ДФ АДВАНС ИЗТОЧНА ЕВРОПА</v>
      </c>
      <c r="B78" s="216" t="str">
        <f t="shared" si="7"/>
        <v>05-1287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5029796.0200000005</v>
      </c>
    </row>
    <row r="79" spans="1:7" ht="15.75">
      <c r="A79" s="215" t="str">
        <f t="shared" si="6"/>
        <v>ДФ АДВАНС ИЗТОЧНА ЕВРОПА</v>
      </c>
      <c r="B79" s="216" t="str">
        <f t="shared" si="7"/>
        <v>05-1287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ИЗТОЧНА ЕВРОПА</v>
      </c>
      <c r="B80" s="216" t="str">
        <f t="shared" si="7"/>
        <v>05-1287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ИЗТОЧНА ЕВРОПА</v>
      </c>
      <c r="B81" s="216" t="str">
        <f t="shared" si="7"/>
        <v>05-1287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37010.96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ИЗТОЧНА ЕВРОПА</v>
      </c>
      <c r="B83" s="216" t="str">
        <f aca="true" t="shared" si="10" ref="B83:B109">dfRG</f>
        <v>05-1287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ИЗТОЧНА ЕВРОПА</v>
      </c>
      <c r="B84" s="216" t="str">
        <f t="shared" si="10"/>
        <v>05-1287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ИЗТОЧНА ЕВРОПА</v>
      </c>
      <c r="B85" s="216" t="str">
        <f t="shared" si="10"/>
        <v>05-1287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37010.96</v>
      </c>
    </row>
    <row r="86" spans="1:7" ht="15.75">
      <c r="A86" s="215" t="str">
        <f t="shared" si="9"/>
        <v>ДФ АДВАНС ИЗТОЧНА ЕВРОПА</v>
      </c>
      <c r="B86" s="216" t="str">
        <f t="shared" si="10"/>
        <v>05-1287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5066806.98</v>
      </c>
    </row>
    <row r="87" spans="1:7" ht="15.75">
      <c r="A87" s="215" t="str">
        <f t="shared" si="9"/>
        <v>ДФ АДВАНС ИЗТОЧНА ЕВРОПА</v>
      </c>
      <c r="B87" s="216" t="str">
        <f t="shared" si="10"/>
        <v>05-1287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ИЗТОЧНА ЕВРОПА</v>
      </c>
      <c r="B88" s="216" t="str">
        <f t="shared" si="10"/>
        <v>05-1287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ИЗТОЧНА ЕВРОПА</v>
      </c>
      <c r="B89" s="216" t="str">
        <f t="shared" si="10"/>
        <v>05-1287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ИЗТОЧНА ЕВРОПА</v>
      </c>
      <c r="B90" s="216" t="str">
        <f t="shared" si="10"/>
        <v>05-1287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5066806.98</v>
      </c>
    </row>
    <row r="91" spans="1:7" ht="15.75">
      <c r="A91" s="226" t="str">
        <f t="shared" si="9"/>
        <v>ДФ АДВАНС ИЗТОЧНА ЕВРОПА</v>
      </c>
      <c r="B91" s="227" t="str">
        <f t="shared" si="10"/>
        <v>05-1287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ИЗТОЧНА ЕВРОПА</v>
      </c>
      <c r="B92" s="227" t="str">
        <f t="shared" si="10"/>
        <v>05-1287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ИЗТОЧНА ЕВРОПА</v>
      </c>
      <c r="B93" s="227" t="str">
        <f t="shared" si="10"/>
        <v>05-1287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40353.1</v>
      </c>
    </row>
    <row r="94" spans="1:7" ht="31.5">
      <c r="A94" s="226" t="str">
        <f t="shared" si="9"/>
        <v>ДФ АДВАНС ИЗТОЧНА ЕВРОПА</v>
      </c>
      <c r="B94" s="227" t="str">
        <f t="shared" si="10"/>
        <v>05-1287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3168.02</v>
      </c>
    </row>
    <row r="95" spans="1:7" ht="31.5">
      <c r="A95" s="226" t="str">
        <f t="shared" si="9"/>
        <v>ДФ АДВАНС ИЗТОЧНА ЕВРОПА</v>
      </c>
      <c r="B95" s="227" t="str">
        <f t="shared" si="10"/>
        <v>05-1287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3496302.66</v>
      </c>
    </row>
    <row r="96" spans="1:7" ht="15.75">
      <c r="A96" s="226" t="str">
        <f t="shared" si="9"/>
        <v>ДФ АДВАНС ИЗТОЧНА ЕВРОПА</v>
      </c>
      <c r="B96" s="227" t="str">
        <f t="shared" si="10"/>
        <v>05-1287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875288.73</v>
      </c>
    </row>
    <row r="97" spans="1:7" ht="15.75">
      <c r="A97" s="226" t="str">
        <f t="shared" si="9"/>
        <v>ДФ АДВАНС ИЗТОЧНА ЕВРОПА</v>
      </c>
      <c r="B97" s="227" t="str">
        <f t="shared" si="10"/>
        <v>05-1287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ИЗТОЧНА ЕВРОПА</v>
      </c>
      <c r="B98" s="227" t="str">
        <f t="shared" si="10"/>
        <v>05-1287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ИЗТОЧНА ЕВРОПА</v>
      </c>
      <c r="B99" s="227" t="str">
        <f t="shared" si="10"/>
        <v>05-1287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4415112.51</v>
      </c>
    </row>
    <row r="100" spans="1:7" ht="15.75">
      <c r="A100" s="226" t="str">
        <f t="shared" si="9"/>
        <v>ДФ АДВАНС ИЗТОЧНА ЕВРОПА</v>
      </c>
      <c r="B100" s="227" t="str">
        <f t="shared" si="10"/>
        <v>05-1287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ИЗТОЧНА ЕВРОПА</v>
      </c>
      <c r="B101" s="227" t="str">
        <f t="shared" si="10"/>
        <v>05-1287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ИЗТОЧНА ЕВРОПА</v>
      </c>
      <c r="B102" s="227" t="str">
        <f t="shared" si="10"/>
        <v>05-1287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4415112.51</v>
      </c>
    </row>
    <row r="103" spans="1:7" ht="15.75">
      <c r="A103" s="226" t="str">
        <f t="shared" si="9"/>
        <v>ДФ АДВАНС ИЗТОЧНА ЕВРОПА</v>
      </c>
      <c r="B103" s="227" t="str">
        <f t="shared" si="10"/>
        <v>05-1287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651694.4700000007</v>
      </c>
    </row>
    <row r="104" spans="1:7" ht="15.75">
      <c r="A104" s="226" t="str">
        <f t="shared" si="9"/>
        <v>ДФ АДВАНС ИЗТОЧНА ЕВРОПА</v>
      </c>
      <c r="B104" s="227" t="str">
        <f t="shared" si="10"/>
        <v>05-1287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ИЗТОЧНА ЕВРОПА</v>
      </c>
      <c r="B105" s="227" t="str">
        <f t="shared" si="10"/>
        <v>05-1287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651694.4700000007</v>
      </c>
    </row>
    <row r="106" spans="1:7" ht="15.75">
      <c r="A106" s="226" t="str">
        <f t="shared" si="9"/>
        <v>ДФ АДВАНС ИЗТОЧНА ЕВРОПА</v>
      </c>
      <c r="B106" s="227" t="str">
        <f t="shared" si="10"/>
        <v>05-1287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5066806.98</v>
      </c>
    </row>
    <row r="107" spans="1:7" ht="15.75">
      <c r="A107" s="238" t="str">
        <f t="shared" si="9"/>
        <v>ДФ АДВАНС ИЗТОЧНА ЕВРОПА</v>
      </c>
      <c r="B107" s="239" t="str">
        <f t="shared" si="10"/>
        <v>05-1287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ИЗТОЧНА ЕВРОПА</v>
      </c>
      <c r="B108" s="239" t="str">
        <f t="shared" si="10"/>
        <v>05-1287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-65551</v>
      </c>
    </row>
    <row r="109" spans="1:7" ht="31.5">
      <c r="A109" s="238" t="str">
        <f t="shared" si="9"/>
        <v>ДФ АДВАНС ИЗТОЧНА ЕВРОПА</v>
      </c>
      <c r="B109" s="239" t="str">
        <f t="shared" si="10"/>
        <v>05-1287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ИЗТОЧНА ЕВРОПА</v>
      </c>
      <c r="B110" s="239" t="str">
        <f aca="true" t="shared" si="13" ref="B110:B141">dfRG</f>
        <v>05-1287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ИЗТОЧНА ЕВРОПА</v>
      </c>
      <c r="B111" s="239" t="str">
        <f t="shared" si="13"/>
        <v>05-1287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ИЗТОЧНА ЕВРОПА</v>
      </c>
      <c r="B112" s="239" t="str">
        <f t="shared" si="13"/>
        <v>05-1287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ИЗТОЧНА ЕВРОПА</v>
      </c>
      <c r="B113" s="239" t="str">
        <f t="shared" si="13"/>
        <v>05-1287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ИЗТОЧНА ЕВРОПА</v>
      </c>
      <c r="B114" s="239" t="str">
        <f t="shared" si="13"/>
        <v>05-1287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-65551</v>
      </c>
    </row>
    <row r="115" spans="1:7" ht="15.75">
      <c r="A115" s="238" t="str">
        <f t="shared" si="12"/>
        <v>ДФ АДВАНС ИЗТОЧНА ЕВРОПА</v>
      </c>
      <c r="B115" s="239" t="str">
        <f t="shared" si="13"/>
        <v>05-1287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ИЗТОЧНА ЕВРОПА</v>
      </c>
      <c r="B116" s="239" t="str">
        <f t="shared" si="13"/>
        <v>05-1287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303229</v>
      </c>
    </row>
    <row r="117" spans="1:7" ht="31.5">
      <c r="A117" s="238" t="str">
        <f t="shared" si="12"/>
        <v>ДФ АДВАНС ИЗТОЧНА ЕВРОПА</v>
      </c>
      <c r="B117" s="239" t="str">
        <f t="shared" si="13"/>
        <v>05-1287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ИЗТОЧНА ЕВРОПА</v>
      </c>
      <c r="B118" s="239" t="str">
        <f t="shared" si="13"/>
        <v>05-1287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-442</v>
      </c>
    </row>
    <row r="119" spans="1:7" ht="15.75">
      <c r="A119" s="238" t="str">
        <f t="shared" si="12"/>
        <v>ДФ АДВАНС ИЗТОЧНА ЕВРОПА</v>
      </c>
      <c r="B119" s="239" t="str">
        <f t="shared" si="13"/>
        <v>05-1287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27752</v>
      </c>
    </row>
    <row r="120" spans="1:7" ht="15.75">
      <c r="A120" s="238" t="str">
        <f t="shared" si="12"/>
        <v>ДФ АДВАНС ИЗТОЧНА ЕВРОПА</v>
      </c>
      <c r="B120" s="239" t="str">
        <f t="shared" si="13"/>
        <v>05-1287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-25692</v>
      </c>
    </row>
    <row r="121" spans="1:7" ht="15.75">
      <c r="A121" s="238" t="str">
        <f t="shared" si="12"/>
        <v>ДФ АДВАНС ИЗТОЧНА ЕВРОПА</v>
      </c>
      <c r="B121" s="239" t="str">
        <f t="shared" si="13"/>
        <v>05-1287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-7619</v>
      </c>
    </row>
    <row r="122" spans="1:7" ht="15.75">
      <c r="A122" s="238" t="str">
        <f t="shared" si="12"/>
        <v>ДФ АДВАНС ИЗТОЧНА ЕВРОПА</v>
      </c>
      <c r="B122" s="239" t="str">
        <f t="shared" si="13"/>
        <v>05-1287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691</v>
      </c>
    </row>
    <row r="123" spans="1:7" ht="15.75">
      <c r="A123" s="238" t="str">
        <f t="shared" si="12"/>
        <v>ДФ АДВАНС ИЗТОЧНА ЕВРОПА</v>
      </c>
      <c r="B123" s="239" t="str">
        <f t="shared" si="13"/>
        <v>05-1287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ИЗТОЧНА ЕВРОПА</v>
      </c>
      <c r="B124" s="239" t="str">
        <f t="shared" si="13"/>
        <v>05-1287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297919</v>
      </c>
    </row>
    <row r="125" spans="1:7" ht="15.75">
      <c r="A125" s="238" t="str">
        <f t="shared" si="12"/>
        <v>ДФ АДВАНС ИЗТОЧНА ЕВРОПА</v>
      </c>
      <c r="B125" s="239" t="str">
        <f t="shared" si="13"/>
        <v>05-1287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ИЗТОЧНА ЕВРОПА</v>
      </c>
      <c r="B126" s="239" t="str">
        <f t="shared" si="13"/>
        <v>05-1287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-4956</v>
      </c>
    </row>
    <row r="127" spans="1:7" ht="15.75">
      <c r="A127" s="238" t="str">
        <f t="shared" si="12"/>
        <v>ДФ АДВАНС ИЗТОЧНА ЕВРОПА</v>
      </c>
      <c r="B127" s="239" t="str">
        <f t="shared" si="13"/>
        <v>05-1287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ИЗТОЧНА ЕВРОПА</v>
      </c>
      <c r="B128" s="239" t="str">
        <f t="shared" si="13"/>
        <v>05-1287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ИЗТОЧНА ЕВРОПА</v>
      </c>
      <c r="B129" s="239" t="str">
        <f t="shared" si="13"/>
        <v>05-1287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ИЗТОЧНА ЕВРОПА</v>
      </c>
      <c r="B130" s="239" t="str">
        <f t="shared" si="13"/>
        <v>05-1287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ИЗТОЧНА ЕВРОПА</v>
      </c>
      <c r="B131" s="239" t="str">
        <f t="shared" si="13"/>
        <v>05-1287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-4956</v>
      </c>
    </row>
    <row r="132" spans="1:7" ht="31.5">
      <c r="A132" s="238" t="str">
        <f t="shared" si="12"/>
        <v>ДФ АДВАНС ИЗТОЧНА ЕВРОПА</v>
      </c>
      <c r="B132" s="239" t="str">
        <f t="shared" si="13"/>
        <v>05-1287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227412</v>
      </c>
    </row>
    <row r="133" spans="1:7" ht="31.5">
      <c r="A133" s="238" t="str">
        <f t="shared" si="12"/>
        <v>ДФ АДВАНС ИЗТОЧНА ЕВРОПА</v>
      </c>
      <c r="B133" s="239" t="str">
        <f t="shared" si="13"/>
        <v>05-1287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210940</v>
      </c>
    </row>
    <row r="134" spans="1:7" ht="31.5">
      <c r="A134" s="238" t="str">
        <f t="shared" si="12"/>
        <v>ДФ АДВАНС ИЗТОЧНА ЕВРОПА</v>
      </c>
      <c r="B134" s="239" t="str">
        <f t="shared" si="13"/>
        <v>05-1287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438352</v>
      </c>
    </row>
    <row r="135" spans="1:7" ht="15.75">
      <c r="A135" s="238" t="str">
        <f t="shared" si="12"/>
        <v>ДФ АДВАНС ИЗТОЧНА ЕВРОПА</v>
      </c>
      <c r="B135" s="239" t="str">
        <f t="shared" si="13"/>
        <v>05-1287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438352</v>
      </c>
    </row>
    <row r="136" spans="1:7" ht="31.5">
      <c r="A136" s="226" t="str">
        <f t="shared" si="12"/>
        <v>ДФ АДВАНС ИЗТОЧНА ЕВРОПА</v>
      </c>
      <c r="B136" s="227" t="str">
        <f t="shared" si="13"/>
        <v>05-1287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5009327</v>
      </c>
    </row>
    <row r="137" spans="1:7" ht="31.5">
      <c r="A137" s="226" t="str">
        <f t="shared" si="12"/>
        <v>ДФ АДВАНС ИЗТОЧНА ЕВРОПА</v>
      </c>
      <c r="B137" s="227" t="str">
        <f t="shared" si="13"/>
        <v>05-1287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3979837</v>
      </c>
    </row>
    <row r="138" spans="1:7" ht="31.5">
      <c r="A138" s="226" t="str">
        <f t="shared" si="12"/>
        <v>ДФ АДВАНС ИЗТОЧНА ЕВРОПА</v>
      </c>
      <c r="B138" s="227" t="str">
        <f t="shared" si="13"/>
        <v>05-1287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ИЗТОЧНА ЕВРОПА</v>
      </c>
      <c r="B139" s="227" t="str">
        <f t="shared" si="13"/>
        <v>05-1287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ИЗТОЧНА ЕВРОПА</v>
      </c>
      <c r="B140" s="227" t="str">
        <f t="shared" si="13"/>
        <v>05-1287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ИЗТОЧНА ЕВРОПА</v>
      </c>
      <c r="B141" s="227" t="str">
        <f t="shared" si="13"/>
        <v>05-1287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3979837</v>
      </c>
    </row>
    <row r="142" spans="1:7" ht="31.5">
      <c r="A142" s="226" t="str">
        <f aca="true" t="shared" si="15" ref="A142:A155">dfName</f>
        <v>ДФ АДВАНС ИЗТОЧНА ЕВРОПА</v>
      </c>
      <c r="B142" s="227" t="str">
        <f aca="true" t="shared" si="16" ref="B142:B155">dfRG</f>
        <v>05-1287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-66265</v>
      </c>
    </row>
    <row r="143" spans="1:7" ht="31.5">
      <c r="A143" s="226" t="str">
        <f t="shared" si="15"/>
        <v>ДФ АДВАНС ИЗТОЧНА ЕВРОПА</v>
      </c>
      <c r="B143" s="227" t="str">
        <f t="shared" si="16"/>
        <v>05-1287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27151</v>
      </c>
    </row>
    <row r="144" spans="1:7" ht="31.5">
      <c r="A144" s="226" t="str">
        <f t="shared" si="15"/>
        <v>ДФ АДВАНС ИЗТОЧНА ЕВРОПА</v>
      </c>
      <c r="B144" s="227" t="str">
        <f t="shared" si="16"/>
        <v>05-1287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-93416</v>
      </c>
    </row>
    <row r="145" spans="1:7" ht="31.5">
      <c r="A145" s="226" t="str">
        <f t="shared" si="15"/>
        <v>ДФ АДВАНС ИЗТОЧНА ЕВРОПА</v>
      </c>
      <c r="B145" s="227" t="str">
        <f t="shared" si="16"/>
        <v>05-1287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-651694</v>
      </c>
    </row>
    <row r="146" spans="1:7" ht="31.5">
      <c r="A146" s="226" t="str">
        <f t="shared" si="15"/>
        <v>ДФ АДВАНС ИЗТОЧНА ЕВРОПА</v>
      </c>
      <c r="B146" s="227" t="str">
        <f t="shared" si="16"/>
        <v>05-1287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ИЗТОЧНА ЕВРОПА</v>
      </c>
      <c r="B147" s="227" t="str">
        <f t="shared" si="16"/>
        <v>05-1287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ИЗТОЧНА ЕВРОПА</v>
      </c>
      <c r="B148" s="227" t="str">
        <f t="shared" si="16"/>
        <v>05-1287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ИЗТОЧНА ЕВРОПА</v>
      </c>
      <c r="B149" s="227" t="str">
        <f t="shared" si="16"/>
        <v>05-1287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ИЗТОЧНА ЕВРОПА</v>
      </c>
      <c r="B150" s="227" t="str">
        <f t="shared" si="16"/>
        <v>05-1287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ИЗТОЧНА ЕВРОПА</v>
      </c>
      <c r="B151" s="227" t="str">
        <f t="shared" si="16"/>
        <v>05-1287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ИЗТОЧНА ЕВРОПА</v>
      </c>
      <c r="B152" s="227" t="str">
        <f t="shared" si="16"/>
        <v>05-1287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ИЗТОЧНА ЕВРОПА</v>
      </c>
      <c r="B153" s="227" t="str">
        <f t="shared" si="16"/>
        <v>05-1287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ИЗТОЧНА ЕВРОПА</v>
      </c>
      <c r="B154" s="227" t="str">
        <f t="shared" si="16"/>
        <v>05-1287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ИЗТОЧНА ЕВРОПА</v>
      </c>
      <c r="B155" s="227" t="str">
        <f t="shared" si="16"/>
        <v>05-1287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ИЗТОЧНА ЕВРОПА</v>
      </c>
      <c r="B157" s="227" t="str">
        <f aca="true" t="shared" si="19" ref="B157:B199">dfRG</f>
        <v>05-1287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3261878</v>
      </c>
    </row>
    <row r="158" spans="1:7" ht="31.5">
      <c r="A158" s="226" t="str">
        <f t="shared" si="18"/>
        <v>ДФ АДВАНС ИЗТОЧНА ЕВРОПА</v>
      </c>
      <c r="B158" s="227" t="str">
        <f t="shared" si="19"/>
        <v>05-1287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ИЗТОЧНА ЕВРОПА</v>
      </c>
      <c r="B159" s="227" t="str">
        <f t="shared" si="19"/>
        <v>05-1287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3261878</v>
      </c>
    </row>
    <row r="160" spans="1:7" ht="15.75">
      <c r="A160" s="267" t="str">
        <f t="shared" si="18"/>
        <v>ДФ АДВАНС ИЗТОЧНА ЕВРОПА</v>
      </c>
      <c r="B160" s="268" t="str">
        <f t="shared" si="19"/>
        <v>05-1287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1" t="str">
        <f>'5-DI'!D11</f>
        <v>EUR</v>
      </c>
    </row>
    <row r="161" spans="1:7" ht="15.75">
      <c r="A161" s="267" t="str">
        <f t="shared" si="18"/>
        <v>ДФ АДВАНС ИЗТОЧНА ЕВРОПА</v>
      </c>
      <c r="B161" s="268" t="str">
        <f t="shared" si="19"/>
        <v>05-1287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2">
        <f>'5-DI'!D12</f>
        <v>2309757.3407</v>
      </c>
    </row>
    <row r="162" spans="1:7" ht="15.75">
      <c r="A162" s="267" t="str">
        <f t="shared" si="18"/>
        <v>ДФ АДВАНС ИЗТОЧНА ЕВРОПА</v>
      </c>
      <c r="B162" s="268" t="str">
        <f t="shared" si="19"/>
        <v>05-1287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2">
        <f>'5-DI'!D13</f>
        <v>2261538.8978</v>
      </c>
    </row>
    <row r="163" spans="1:7" ht="15.75">
      <c r="A163" s="267" t="str">
        <f t="shared" si="18"/>
        <v>ДФ АДВАНС ИЗТОЧНА ЕВРОПА</v>
      </c>
      <c r="B163" s="268" t="str">
        <f t="shared" si="19"/>
        <v>05-1287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2">
        <f>'5-DI'!D14</f>
        <v>17627.7859</v>
      </c>
    </row>
    <row r="164" spans="1:7" ht="31.5">
      <c r="A164" s="267" t="str">
        <f t="shared" si="18"/>
        <v>ДФ АДВАНС ИЗТОЧНА ЕВРОПА</v>
      </c>
      <c r="B164" s="268" t="str">
        <f t="shared" si="19"/>
        <v>05-1287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3">
        <f>'5-DI'!D15</f>
        <v>27559.13</v>
      </c>
    </row>
    <row r="165" spans="1:7" ht="15.75">
      <c r="A165" s="267" t="str">
        <f t="shared" si="18"/>
        <v>ДФ АДВАНС ИЗТОЧНА ЕВРОПА</v>
      </c>
      <c r="B165" s="268" t="str">
        <f t="shared" si="19"/>
        <v>05-1287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2">
        <f>'5-DI'!D16</f>
        <v>65846.2288</v>
      </c>
    </row>
    <row r="166" spans="1:7" ht="31.5">
      <c r="A166" s="267" t="str">
        <f t="shared" si="18"/>
        <v>ДФ АДВАНС ИЗТОЧНА ЕВРОПА</v>
      </c>
      <c r="B166" s="268" t="str">
        <f t="shared" si="19"/>
        <v>05-1287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3">
        <f>'5-DI'!D17</f>
        <v>93415.6</v>
      </c>
    </row>
    <row r="167" spans="1:7" ht="31.5">
      <c r="A167" s="267" t="str">
        <f t="shared" si="18"/>
        <v>ДФ АДВАНС ИЗТОЧНА ЕВРОПА</v>
      </c>
      <c r="B167" s="268" t="str">
        <f t="shared" si="19"/>
        <v>05-1287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2">
        <f>'5-DI'!D18</f>
        <v>0.881</v>
      </c>
    </row>
    <row r="168" spans="1:7" ht="31.5">
      <c r="A168" s="267" t="str">
        <f t="shared" si="18"/>
        <v>ДФ АДВАНС ИЗТОЧНА ЕВРОПА</v>
      </c>
      <c r="B168" s="268" t="str">
        <f t="shared" si="19"/>
        <v>05-1287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2">
        <f>'5-DI'!D19</f>
        <v>0.7374</v>
      </c>
    </row>
    <row r="169" spans="1:7" ht="15.75">
      <c r="A169" s="267" t="str">
        <f t="shared" si="18"/>
        <v>ДФ АДВАНС ИЗТОЧНА ЕВРОПА</v>
      </c>
      <c r="B169" s="268" t="str">
        <f t="shared" si="19"/>
        <v>05-1287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4">
        <f>'5-DI'!D21</f>
        <v>25136.81</v>
      </c>
    </row>
    <row r="170" spans="1:7" ht="15.75">
      <c r="A170" s="267" t="str">
        <f t="shared" si="18"/>
        <v>ДФ АДВАНС ИЗТОЧНА ЕВРОПА</v>
      </c>
      <c r="B170" s="268" t="str">
        <f t="shared" si="19"/>
        <v>05-1287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4">
        <f>'5-DI'!D22</f>
        <v>7224.95</v>
      </c>
    </row>
    <row r="171" spans="1:7" ht="15.75">
      <c r="A171" s="267" t="str">
        <f t="shared" si="18"/>
        <v>ДФ АДВАНС ИЗТОЧНА ЕВРОПА</v>
      </c>
      <c r="B171" s="268" t="str">
        <f t="shared" si="19"/>
        <v>05-1287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4">
        <f>'5-DI'!D23</f>
        <v>595.33</v>
      </c>
    </row>
    <row r="172" spans="1:7" ht="15.75">
      <c r="A172" s="267" t="str">
        <f t="shared" si="18"/>
        <v>ДФ АДВАНС ИЗТОЧНА ЕВРОПА</v>
      </c>
      <c r="B172" s="268" t="str">
        <f t="shared" si="19"/>
        <v>05-1287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5">
        <f>'5-DI'!D24</f>
        <v>-0.1589</v>
      </c>
    </row>
    <row r="173" spans="1:7" ht="15.75">
      <c r="A173" s="267" t="str">
        <f t="shared" si="18"/>
        <v>ДФ АДВАНС ИЗТОЧНА ЕВРОПА</v>
      </c>
      <c r="B173" s="268" t="str">
        <f t="shared" si="19"/>
        <v>05-1287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5">
        <f>'5-DI'!D25</f>
        <v>-0.259</v>
      </c>
    </row>
    <row r="174" spans="1:7" ht="15.75">
      <c r="A174" s="267" t="str">
        <f t="shared" si="18"/>
        <v>ДФ АДВАНС ИЗТОЧНА ЕВРОПА</v>
      </c>
      <c r="B174" s="268" t="str">
        <f t="shared" si="19"/>
        <v>05-1287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5">
        <f>'5-DI'!D26</f>
        <v>-0.0644</v>
      </c>
    </row>
    <row r="175" spans="1:7" ht="15.75">
      <c r="A175" s="267" t="str">
        <f t="shared" si="18"/>
        <v>ДФ АДВАНС ИЗТОЧНА ЕВРОПА</v>
      </c>
      <c r="B175" s="268" t="str">
        <f t="shared" si="19"/>
        <v>05-1287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5">
        <f>'5-DI'!D27</f>
        <v>0.2994</v>
      </c>
    </row>
    <row r="176" spans="1:7" ht="31.5">
      <c r="A176" s="238" t="str">
        <f t="shared" si="18"/>
        <v>ДФ АДВАНС ИЗТОЧНА ЕВРОПА</v>
      </c>
      <c r="B176" s="239" t="str">
        <f t="shared" si="19"/>
        <v>05-1287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ИЗТОЧНА ЕВРОПА</v>
      </c>
      <c r="B177" s="239" t="str">
        <f t="shared" si="19"/>
        <v>05-1287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ИЗТОЧНА ЕВРОПА</v>
      </c>
      <c r="B178" s="239" t="str">
        <f t="shared" si="19"/>
        <v>05-1287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ИЗТОЧНА ЕВРОПА</v>
      </c>
      <c r="B179" s="239" t="str">
        <f t="shared" si="19"/>
        <v>05-1287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ИЗТОЧНА ЕВРОПА</v>
      </c>
      <c r="B180" s="239" t="str">
        <f t="shared" si="19"/>
        <v>05-1287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ИЗТОЧНА ЕВРОПА</v>
      </c>
      <c r="B181" s="239" t="str">
        <f t="shared" si="19"/>
        <v>05-1287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ИЗТОЧНА ЕВРОПА</v>
      </c>
      <c r="B182" s="239" t="str">
        <f t="shared" si="19"/>
        <v>05-1287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ИЗТОЧНА ЕВРОПА</v>
      </c>
      <c r="B183" s="259" t="str">
        <f t="shared" si="19"/>
        <v>05-1287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ИЗТОЧНА ЕВРОПА</v>
      </c>
      <c r="B184" s="259" t="str">
        <f t="shared" si="19"/>
        <v>05-1287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ИЗТОЧНА ЕВРОПА</v>
      </c>
      <c r="B185" s="259" t="str">
        <f t="shared" si="19"/>
        <v>05-1287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ИЗТОЧНА ЕВРОПА</v>
      </c>
      <c r="B186" s="259" t="str">
        <f t="shared" si="19"/>
        <v>05-1287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ИЗТОЧНА ЕВРОПА</v>
      </c>
      <c r="B187" s="259" t="str">
        <f t="shared" si="19"/>
        <v>05-1287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ИЗТОЧНА ЕВРОПА</v>
      </c>
      <c r="B188" s="259" t="str">
        <f t="shared" si="19"/>
        <v>05-1287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ИЗТОЧНА ЕВРОПА</v>
      </c>
      <c r="B189" s="259" t="str">
        <f t="shared" si="19"/>
        <v>05-1287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ИЗТОЧНА ЕВРОПА</v>
      </c>
      <c r="B190" s="259" t="str">
        <f t="shared" si="19"/>
        <v>05-1287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ИЗТОЧНА ЕВРОПА</v>
      </c>
      <c r="B191" s="259" t="str">
        <f t="shared" si="19"/>
        <v>05-1287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ИЗТОЧНА ЕВРОПА</v>
      </c>
      <c r="B192" s="259" t="str">
        <f t="shared" si="19"/>
        <v>05-1287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ИЗТОЧНА ЕВРОПА</v>
      </c>
      <c r="B193" s="259" t="str">
        <f t="shared" si="19"/>
        <v>05-1287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ИЗТОЧНА ЕВРОПА</v>
      </c>
      <c r="B194" s="259" t="str">
        <f t="shared" si="19"/>
        <v>05-1287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ИЗТОЧНА ЕВРОПА</v>
      </c>
      <c r="B195" s="259" t="str">
        <f t="shared" si="19"/>
        <v>05-1287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ИЗТОЧНА ЕВРОПА</v>
      </c>
      <c r="B196" s="259" t="str">
        <f t="shared" si="19"/>
        <v>05-1287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ИЗТОЧНА ЕВРОПА</v>
      </c>
      <c r="B197" s="268" t="str">
        <f t="shared" si="19"/>
        <v>05-1287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ИЗТОЧНА ЕВРОПА</v>
      </c>
      <c r="B198" s="268" t="str">
        <f t="shared" si="19"/>
        <v>05-1287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ИЗТОЧНА ЕВРОПА</v>
      </c>
      <c r="B199" s="268" t="str">
        <f t="shared" si="19"/>
        <v>05-1287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ИЗТОЧНА ЕВРОПА</v>
      </c>
      <c r="B200" s="268" t="str">
        <f aca="true" t="shared" si="22" ref="B200:B212">dfRG</f>
        <v>05-1287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ИЗТОЧНА ЕВРОПА</v>
      </c>
      <c r="B201" s="268" t="str">
        <f t="shared" si="22"/>
        <v>05-1287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ИЗТОЧНА ЕВРОПА</v>
      </c>
      <c r="B202" s="268" t="str">
        <f t="shared" si="22"/>
        <v>05-1287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ИЗТОЧНА ЕВРОПА</v>
      </c>
      <c r="B203" s="268" t="str">
        <f t="shared" si="22"/>
        <v>05-1287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ИЗТОЧНА ЕВРОПА</v>
      </c>
      <c r="B204" s="268" t="str">
        <f t="shared" si="22"/>
        <v>05-1287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ИЗТОЧНА ЕВРОПА</v>
      </c>
      <c r="B205" s="268" t="str">
        <f t="shared" si="22"/>
        <v>05-1287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ИЗТОЧНА ЕВРОПА</v>
      </c>
      <c r="B206" s="268" t="str">
        <f t="shared" si="22"/>
        <v>05-1287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ИЗТОЧНА ЕВРОПА</v>
      </c>
      <c r="B207" s="268" t="str">
        <f t="shared" si="22"/>
        <v>05-1287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ИЗТОЧНА ЕВРОПА</v>
      </c>
      <c r="B208" s="268" t="str">
        <f t="shared" si="22"/>
        <v>05-1287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ИЗТОЧНА ЕВРОПА</v>
      </c>
      <c r="B209" s="268" t="str">
        <f t="shared" si="22"/>
        <v>05-1287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ИЗТОЧНА ЕВРОПА</v>
      </c>
      <c r="B210" s="268" t="str">
        <f t="shared" si="22"/>
        <v>05-1287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ИЗТОЧНА ЕВРОПА</v>
      </c>
      <c r="B211" s="268" t="str">
        <f t="shared" si="22"/>
        <v>05-1287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ИЗТОЧНА ЕВРОПА</v>
      </c>
      <c r="B212" s="277" t="str">
        <f t="shared" si="22"/>
        <v>05-1287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Sonia</cp:lastModifiedBy>
  <cp:lastPrinted>2020-07-28T07:20:54Z</cp:lastPrinted>
  <dcterms:created xsi:type="dcterms:W3CDTF">2004-03-04T10:58:58Z</dcterms:created>
  <dcterms:modified xsi:type="dcterms:W3CDTF">2020-07-29T14:08:03Z</dcterms:modified>
  <cp:category/>
  <cp:version/>
  <cp:contentType/>
  <cp:contentStatus/>
</cp:coreProperties>
</file>