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80" windowWidth="28830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<sst xmlns="http://schemas.openxmlformats.org/spreadsheetml/2006/main" count="1977" uniqueCount="1362">
  <si>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</si>
  <si>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</si>
  <si>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</si>
  <si>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</si>
  <si>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</si>
  <si>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</si>
  <si>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</si>
  <si>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</si>
  <si>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</si>
  <si>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</si>
  <si>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</si>
  <si>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</si>
  <si>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</si>
  <si>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</si>
  <si>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</si>
  <si>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</si>
  <si>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</si>
  <si>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</si>
  <si>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</si>
  <si>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</si>
  <si>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</si>
  <si>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</si>
  <si>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</si>
  <si>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</si>
  <si>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</si>
  <si>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</si>
  <si>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</si>
  <si>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</si>
  <si>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</si>
  <si>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</si>
  <si>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</si>
  <si>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</si>
  <si>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</si>
  <si>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</si>
  <si>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</si>
  <si>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</si>
  <si>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</si>
  <si>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</si>
  <si>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</si>
  <si>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</si>
  <si>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</si>
  <si>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</si>
  <si>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</si>
  <si>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</si>
  <si>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</si>
  <si>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</si>
  <si>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</si>
  <si>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</si>
  <si>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</si>
  <si>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</si>
  <si>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</si>
  <si>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</si>
  <si>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</si>
  <si>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</si>
  <si>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</si>
  <si>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</si>
  <si>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</si>
  <si>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</si>
  <si>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</si>
  <si>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</si>
  <si>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</si>
  <si>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</si>
  <si>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</si>
  <si>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</si>
  <si>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</si>
  <si>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</si>
  <si>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</si>
  <si>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</si>
  <si>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</si>
  <si>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</si>
  <si>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</si>
  <si>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</si>
  <si>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</si>
  <si>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</si>
  <si>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</si>
  <si>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</si>
  <si>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</si>
  <si>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</si>
  <si>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</si>
  <si>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</si>
  <si>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</si>
  <si>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</si>
  <si>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</si>
  <si>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</si>
  <si>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</si>
  <si>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</si>
  <si>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</si>
  <si>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</si>
  <si>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</si>
  <si>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</si>
  <si>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</si>
  <si>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</si>
  <si>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</si>
  <si>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</si>
  <si>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</si>
  <si>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</si>
  <si>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</si>
  <si>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</si>
  <si>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</si>
  <si>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</si>
  <si>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</si>
  <si>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</si>
  <si>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</si>
  <si>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</si>
  <si>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</si>
  <si>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</si>
  <si>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</si>
  <si>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</si>
  <si>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</si>
  <si>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</si>
  <si>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</si>
  <si>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</si>
  <si>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</si>
  <si>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</si>
  <si>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</si>
  <si>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</si>
  <si>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</si>
  <si>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</si>
  <si>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</si>
  <si>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</si>
  <si>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</si>
  <si>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</si>
  <si>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</si>
  <si>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</si>
  <si>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</si>
  <si>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</si>
  <si>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</si>
  <si>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</si>
  <si>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</si>
  <si>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</si>
  <si>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</si>
  <si>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</si>
  <si>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</si>
  <si>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</si>
  <si>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</si>
  <si>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</si>
  <si>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</si>
  <si>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</si>
  <si>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</si>
  <si>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</si>
  <si>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</si>
  <si>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</si>
  <si>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</si>
  <si>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</si>
  <si>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</si>
  <si>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</si>
  <si>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</si>
  <si>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</si>
  <si>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</si>
  <si>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</si>
  <si>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</si>
  <si>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</si>
  <si>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</si>
  <si>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</si>
  <si>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</si>
  <si>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</si>
  <si>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</si>
  <si>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</si>
  <si>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</si>
  <si>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</si>
  <si>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</si>
  <si>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</si>
  <si>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</si>
  <si>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</si>
  <si>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</si>
  <si>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</si>
  <si>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</si>
  <si>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</si>
  <si>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</si>
  <si>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</si>
  <si>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</si>
  <si>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</si>
  <si>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</si>
  <si>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</si>
  <si>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</si>
  <si>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</si>
  <si>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</si>
  <si>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</si>
  <si>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</si>
  <si>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</si>
  <si>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</si>
  <si>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</si>
  <si>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</si>
  <si>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</si>
  <si>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</si>
  <si>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</si>
  <si>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</si>
  <si>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</si>
  <si>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</si>
  <si>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</si>
  <si>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</si>
  <si>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</si>
  <si>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</si>
  <si>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</si>
  <si>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</si>
  <si>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</si>
  <si>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</si>
  <si>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</si>
  <si>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</si>
  <si>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</si>
  <si>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</si>
  <si>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</si>
  <si>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</si>
  <si>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</si>
  <si>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</si>
  <si>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</si>
  <si>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</si>
  <si>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</si>
  <si>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</si>
  <si>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</si>
  <si>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</si>
  <si>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</si>
  <si>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</si>
  <si>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</si>
  <si>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</si>
  <si>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</si>
  <si>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</si>
  <si>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</si>
  <si>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</si>
  <si>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</si>
  <si>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</si>
  <si>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</si>
  <si>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</si>
  <si>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</si>
  <si>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</si>
  <si>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</si>
  <si>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</si>
  <si>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</si>
  <si>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</si>
  <si>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</si>
  <si>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</si>
  <si>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</si>
  <si>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</si>
  <si>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</si>
  <si>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</si>
  <si>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</si>
  <si>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</si>
  <si>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</si>
  <si>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</si>
  <si>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</si>
  <si>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</si>
  <si>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</si>
  <si>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</si>
  <si>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</si>
  <si>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</si>
  <si>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</si>
  <si>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</si>
  <si>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</si>
  <si>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</si>
  <si>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</si>
  <si>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</si>
  <si>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</si>
  <si>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</si>
  <si>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</si>
  <si>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</si>
  <si>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</si>
  <si>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</si>
  <si>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</si>
  <si>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</si>
  <si>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</si>
  <si>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</si>
  <si>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</si>
  <si>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</si>
  <si>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</si>
  <si>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</si>
  <si>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</si>
  <si>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</si>
  <si>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</si>
  <si>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</si>
  <si>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</si>
  <si>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</si>
  <si>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</si>
  <si>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</si>
  <si>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</si>
  <si>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</si>
  <si>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</si>
  <si>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</si>
  <si>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</si>
  <si>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</si>
  <si>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</si>
  <si>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</si>
  <si>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</si>
  <si>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</si>
  <si>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</si>
  <si>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</si>
  <si>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</si>
  <si>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</si>
  <si>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</si>
  <si>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</si>
  <si>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</si>
  <si>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</si>
  <si>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</si>
  <si>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</si>
  <si>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</si>
  <si>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</si>
  <si>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</si>
  <si>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</si>
  <si>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</si>
  <si>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</si>
  <si>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</si>
  <si>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</si>
  <si>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</si>
  <si>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</si>
  <si>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</si>
  <si>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</si>
  <si>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</si>
  <si>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</si>
  <si>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</si>
  <si>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</si>
  <si>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</si>
  <si>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</si>
  <si>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</si>
  <si>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</si>
  <si>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</si>
  <si>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</si>
  <si>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</si>
  <si>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</si>
  <si>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</si>
  <si>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</si>
  <si>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</si>
  <si>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</si>
  <si>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</si>
  <si>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</si>
  <si>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</si>
  <si>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</si>
  <si>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</si>
  <si>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</si>
  <si>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</si>
  <si>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</si>
  <si>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</si>
  <si>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</si>
  <si>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</si>
  <si>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</si>
  <si>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</si>
  <si>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</si>
  <si>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</si>
  <si>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</si>
  <si>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</si>
  <si>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</si>
  <si>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</si>
  <si>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</si>
  <si>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</si>
  <si>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</si>
  <si>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</si>
  <si>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</si>
  <si>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</si>
  <si>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</si>
  <si>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</si>
  <si>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</si>
  <si>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</si>
  <si>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</si>
  <si>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</si>
  <si>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</si>
  <si>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</si>
  <si>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</si>
  <si>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</si>
  <si>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</si>
  <si>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</si>
  <si>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</si>
  <si>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</si>
  <si>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</si>
  <si>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</si>
  <si>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</si>
  <si>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</si>
  <si>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</si>
  <si>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</si>
  <si>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</si>
  <si>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</si>
  <si>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</si>
  <si>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</si>
  <si>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</si>
  <si>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</si>
  <si>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</si>
  <si>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</si>
  <si>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</si>
  <si>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</si>
  <si>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</si>
  <si>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</si>
  <si>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</si>
  <si>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</si>
  <si>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</si>
  <si>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</si>
  <si>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</si>
  <si>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</si>
  <si>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</si>
  <si>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</si>
  <si>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</si>
  <si>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</si>
  <si>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</si>
  <si>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</si>
  <si>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</si>
  <si>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</si>
  <si>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</si>
  <si>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</si>
  <si>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</si>
  <si>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</si>
  <si>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</si>
  <si>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</si>
  <si>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</si>
  <si>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</si>
  <si>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</si>
  <si>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</si>
  <si>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</si>
  <si>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</si>
  <si>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</si>
  <si>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</si>
  <si>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</si>
  <si>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</si>
  <si>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</si>
  <si>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</si>
  <si>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</si>
  <si>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</si>
  <si>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</si>
  <si>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</si>
  <si>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</si>
  <si>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</si>
  <si>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</si>
  <si>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</si>
  <si>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</si>
  <si>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</si>
  <si>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</si>
  <si>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</si>
  <si>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</si>
  <si>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</si>
  <si>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</si>
  <si>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</si>
  <si>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</si>
  <si>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</si>
  <si>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</si>
  <si>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</si>
  <si>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</si>
  <si>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</si>
  <si>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</si>
  <si>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</si>
  <si>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</si>
  <si>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</si>
  <si>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</si>
  <si>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</si>
  <si>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</si>
  <si>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</si>
  <si>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</si>
  <si>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</si>
  <si>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</si>
  <si>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</si>
  <si>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</si>
  <si>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</si>
  <si>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</si>
  <si>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</si>
  <si>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</si>
  <si>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</si>
  <si>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</si>
  <si>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</si>
  <si>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</si>
  <si>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</si>
  <si>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</si>
  <si>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</si>
  <si>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</si>
  <si>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</si>
  <si>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</si>
  <si>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</si>
  <si>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</si>
  <si>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</si>
  <si>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</si>
  <si>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</si>
  <si>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</si>
  <si>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</si>
  <si>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</si>
  <si>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</si>
  <si>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</si>
  <si>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</si>
  <si>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</si>
  <si>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</si>
  <si>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</si>
  <si>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</si>
  <si>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</si>
  <si>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</si>
  <si>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</si>
  <si>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</si>
  <si>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</si>
  <si>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</si>
  <si>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</si>
  <si>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</si>
  <si>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</si>
  <si>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</si>
  <si>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</si>
  <si>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</si>
  <si>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</si>
  <si>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</si>
  <si>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</si>
  <si>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</si>
  <si>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</si>
  <si>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</si>
  <si>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</si>
  <si>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</si>
  <si>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</si>
  <si>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</si>
  <si>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</si>
  <si>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</si>
  <si>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</si>
  <si>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</si>
  <si>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</si>
  <si>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</si>
  <si>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</si>
  <si>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</si>
  <si>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</si>
  <si>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</si>
  <si>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</si>
  <si>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</si>
  <si>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</si>
  <si>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</si>
  <si>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</si>
  <si>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</si>
  <si>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</si>
  <si>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</si>
  <si>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</si>
  <si>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</si>
  <si>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</si>
  <si>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</si>
  <si>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</si>
  <si>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</si>
  <si>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</si>
  <si>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</si>
  <si>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</si>
  <si>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</si>
  <si>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</si>
  <si>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</si>
  <si>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</si>
  <si>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</si>
  <si>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</si>
  <si>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</si>
  <si>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</si>
  <si>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</si>
  <si>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</si>
  <si>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</si>
  <si>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</si>
  <si>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</si>
  <si>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</si>
  <si>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</si>
  <si>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</si>
  <si>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</si>
  <si>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</si>
  <si>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</si>
  <si>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</si>
  <si>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</si>
  <si>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</si>
  <si>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</si>
  <si>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</si>
  <si>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</si>
  <si>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</si>
  <si>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</si>
  <si>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</si>
  <si>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</si>
  <si>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</si>
  <si>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</si>
  <si>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</si>
  <si>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</si>
  <si>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</si>
  <si>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</si>
  <si>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</si>
  <si>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</si>
  <si>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</si>
  <si>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</si>
  <si>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</si>
  <si>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</si>
  <si>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</si>
  <si>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</si>
  <si>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</si>
  <si>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</si>
  <si>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</si>
  <si>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</si>
  <si>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</si>
  <si>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</si>
  <si>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</si>
  <si>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</si>
  <si>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</si>
  <si>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</si>
  <si>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</si>
  <si>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</si>
  <si>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</si>
  <si>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</si>
  <si>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</si>
  <si>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</si>
  <si>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</si>
  <si>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</si>
  <si>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</si>
  <si>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</si>
  <si>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</si>
  <si>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</si>
  <si>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</si>
  <si>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</si>
  <si>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</si>
  <si>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</si>
  <si>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</si>
  <si>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</si>
  <si>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</si>
  <si>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</si>
  <si>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</si>
  <si>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</si>
  <si>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</si>
  <si>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</si>
  <si>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</si>
  <si>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</si>
  <si>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</si>
  <si>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</si>
  <si>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</si>
  <si>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</si>
  <si>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</si>
  <si>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</si>
  <si>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</si>
  <si>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</si>
  <si>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</si>
  <si>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</si>
  <si>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</si>
  <si>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</si>
  <si>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</si>
  <si>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</si>
  <si>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</si>
  <si>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</si>
  <si>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</si>
  <si>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</si>
  <si>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</si>
  <si>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</si>
  <si>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</si>
  <si>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</si>
  <si>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</si>
  <si>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</si>
  <si>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</si>
  <si>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</si>
  <si>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</si>
  <si>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</si>
  <si>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</si>
  <si>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</si>
  <si>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</si>
  <si>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</si>
  <si>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</si>
  <si>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</si>
  <si>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</si>
  <si>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</si>
  <si>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</si>
  <si>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</si>
  <si>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</si>
  <si>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</si>
  <si>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</si>
  <si>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</si>
  <si>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</si>
  <si>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</si>
  <si>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</si>
  <si>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</si>
  <si>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</si>
  <si>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</si>
  <si>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</si>
  <si>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</si>
  <si>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</si>
  <si>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</si>
  <si>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</si>
  <si>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</si>
  <si>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</si>
  <si>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</si>
  <si>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</si>
  <si>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</si>
  <si>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</si>
  <si>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</si>
  <si>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</si>
  <si>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</si>
  <si>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</si>
  <si>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</si>
  <si>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</si>
  <si>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</si>
  <si>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</si>
  <si>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</si>
  <si>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</si>
  <si>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</si>
  <si>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</si>
  <si>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</si>
  <si>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</si>
  <si>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</si>
  <si>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</si>
  <si>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</si>
  <si>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</si>
  <si>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</si>
  <si>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</si>
  <si>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</si>
  <si>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</si>
  <si>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</si>
  <si>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</si>
  <si>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</si>
  <si>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</si>
  <si>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</si>
  <si>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</si>
  <si>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</si>
  <si>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</si>
  <si>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</si>
  <si>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</si>
  <si>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</si>
  <si>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</si>
  <si>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</si>
  <si>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</si>
  <si>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</si>
  <si>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</si>
  <si>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</si>
  <si>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</si>
  <si>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</si>
  <si>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</si>
  <si>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</si>
  <si>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</si>
  <si>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</si>
  <si>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</si>
  <si>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</si>
  <si>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</si>
  <si>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</si>
  <si>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</si>
  <si>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</si>
  <si>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</si>
  <si>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</si>
  <si>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</si>
  <si>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</si>
  <si>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</si>
  <si>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</si>
  <si>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</si>
  <si>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</si>
  <si>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</si>
  <si>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</si>
  <si>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</si>
  <si>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</si>
  <si>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</si>
  <si>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</si>
  <si>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</si>
  <si>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</si>
  <si>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</si>
  <si>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</si>
  <si>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</si>
  <si>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</si>
  <si>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</si>
  <si>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</si>
  <si>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</si>
  <si>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</si>
  <si>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</si>
  <si>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</si>
  <si>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</si>
  <si>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</si>
  <si>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</si>
  <si>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</si>
  <si>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</si>
  <si>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</si>
  <si>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</si>
  <si>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</si>
  <si>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</si>
  <si>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</si>
  <si>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</si>
  <si>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</si>
  <si>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</si>
  <si>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</si>
  <si>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</si>
  <si>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</si>
  <si>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</si>
  <si>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</si>
  <si>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</si>
  <si>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</si>
  <si>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</si>
  <si>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</si>
  <si>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</si>
  <si>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</si>
  <si>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</si>
  <si>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</si>
  <si>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</si>
  <si>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</si>
  <si>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</si>
  <si>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</si>
  <si>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</si>
  <si>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</si>
  <si>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</si>
  <si>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</si>
  <si>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</si>
  <si>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</si>
  <si>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</si>
  <si>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</si>
  <si>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</si>
  <si>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</si>
  <si>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</si>
  <si>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</si>
  <si>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</si>
  <si>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</si>
  <si>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</si>
  <si>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</si>
  <si>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</si>
  <si>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</si>
  <si>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</si>
  <si>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</si>
  <si>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</si>
  <si>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</si>
  <si>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</si>
  <si>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</si>
  <si>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</si>
  <si>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</si>
  <si>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</si>
  <si>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</si>
  <si>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</si>
  <si>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</si>
  <si>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</si>
  <si>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</si>
  <si>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</si>
  <si>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</si>
  <si>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</si>
  <si>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</si>
  <si>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</si>
  <si>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</si>
  <si>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</si>
  <si>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</si>
  <si>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</si>
  <si>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</si>
  <si>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</si>
  <si>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</si>
  <si>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</si>
  <si>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</si>
  <si>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</si>
  <si>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</si>
  <si>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</si>
  <si>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</si>
  <si>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</si>
  <si>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</si>
  <si>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</si>
  <si>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</si>
  <si>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</si>
  <si>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</si>
  <si>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</si>
  <si>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</si>
  <si>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</si>
  <si>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</si>
  <si>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</si>
  <si>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</si>
  <si>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</si>
  <si>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</si>
  <si>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</si>
  <si>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</si>
  <si>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</si>
  <si>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</si>
  <si>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</si>
  <si>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</si>
  <si>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</si>
  <si>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</si>
  <si>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</si>
  <si>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</si>
  <si>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</si>
  <si>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</si>
  <si>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</si>
  <si>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</si>
  <si>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</si>
  <si>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</si>
  <si>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</si>
  <si>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</si>
  <si>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</si>
  <si>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</si>
  <si>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</si>
  <si>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</si>
  <si>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</si>
  <si>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</si>
  <si>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</si>
  <si>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</si>
  <si>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</si>
  <si>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</si>
  <si>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</si>
  <si>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</si>
  <si>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</si>
  <si>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</si>
  <si>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</si>
  <si>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</si>
  <si>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</si>
  <si>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</si>
  <si>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</si>
  <si>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</si>
  <si>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</si>
  <si>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</si>
  <si>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</si>
  <si>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</si>
  <si>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</si>
  <si>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</si>
  <si>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</si>
  <si>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</si>
  <si>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</si>
  <si>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</si>
  <si>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</si>
  <si>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</si>
  <si>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</si>
  <si>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</si>
  <si>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</si>
  <si>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</si>
  <si>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</si>
  <si>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</si>
  <si>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</si>
  <si>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</si>
  <si>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</si>
  <si>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</si>
  <si>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</si>
  <si>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</si>
  <si>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</si>
  <si>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</si>
  <si>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</si>
  <si>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</si>
  <si>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</si>
  <si>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</si>
  <si>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</si>
  <si>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</si>
  <si>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</si>
  <si>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</si>
  <si>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</si>
  <si>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</si>
  <si>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</si>
  <si>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</si>
  <si>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</si>
  <si>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</si>
  <si>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</si>
  <si>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</si>
  <si>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</si>
  <si>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</si>
  <si>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</si>
  <si>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</si>
  <si>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</si>
  <si>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</si>
  <si>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</si>
  <si>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</si>
  <si>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</si>
  <si>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</si>
  <si>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</si>
  <si>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</si>
  <si>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</si>
  <si>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</si>
  <si>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</si>
  <si>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</si>
  <si>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</si>
  <si>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</si>
  <si>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</si>
  <si>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</si>
  <si>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</si>
  <si>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</si>
  <si>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</si>
  <si>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</si>
  <si>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</si>
  <si>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</si>
  <si>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</si>
  <si>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</si>
  <si>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</si>
  <si>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</si>
  <si>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</si>
  <si>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</si>
  <si>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</si>
  <si>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</si>
  <si>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</si>
  <si>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</si>
  <si>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</si>
  <si>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</si>
  <si>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</si>
  <si>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</si>
  <si>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</si>
  <si>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</si>
  <si>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</si>
  <si>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</si>
  <si>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</si>
  <si>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</si>
  <si>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</si>
  <si>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</si>
  <si>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</si>
  <si>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</si>
  <si>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</si>
  <si>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</si>
  <si>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</si>
  <si>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</si>
  <si>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</si>
  <si>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</si>
  <si>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</si>
  <si>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</si>
  <si>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</si>
  <si>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</si>
  <si>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</si>
  <si>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</si>
  <si>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</si>
  <si>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</si>
  <si>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</si>
  <si>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</si>
  <si>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</si>
  <si>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</si>
  <si>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</si>
  <si>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</si>
  <si>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</si>
  <si>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</si>
  <si>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</si>
  <si>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</si>
  <si>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</si>
  <si>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</si>
  <si>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</si>
  <si>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</si>
  <si>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</si>
  <si>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</si>
  <si>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</si>
  <si>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</si>
  <si>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</si>
  <si>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</si>
  <si>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</si>
  <si>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</si>
  <si>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</si>
  <si>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</si>
  <si>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</si>
  <si>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</si>
  <si>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</si>
  <si>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</si>
  <si>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</si>
  <si>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</si>
  <si>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</si>
  <si>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</si>
  <si>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</si>
  <si>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</si>
  <si>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</si>
  <si>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</si>
  <si>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</si>
  <si>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</si>
  <si>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</si>
  <si>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</si>
  <si>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</si>
  <si>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</si>
  <si>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</si>
  <si>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</si>
  <si>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</si>
  <si>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</si>
  <si>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</si>
  <si>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</si>
  <si>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</si>
  <si>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</si>
  <si>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</si>
  <si>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</si>
  <si>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</si>
  <si>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</si>
  <si>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</si>
  <si>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</si>
  <si>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</si>
  <si>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</si>
  <si>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</si>
  <si>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</si>
  <si>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</si>
  <si>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</si>
  <si>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</si>
  <si>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</si>
  <si>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</si>
  <si>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</si>
  <si>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</si>
  <si>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</si>
  <si>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</si>
  <si>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</si>
  <si>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</si>
  <si>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</si>
  <si>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</si>
  <si>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</si>
  <si>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</si>
  <si>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</si>
  <si>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</si>
  <si>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</si>
  <si>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</si>
  <si>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</si>
  <si>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</si>
  <si>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</si>
  <si>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</si>
  <si>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</si>
  <si>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</si>
  <si>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</si>
  <si>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</si>
  <si>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</si>
  <si>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</si>
  <si>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</si>
  <si>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</si>
  <si>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</si>
  <si>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</si>
  <si>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</si>
  <si>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</si>
  <si>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</si>
  <si>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</si>
  <si>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</si>
  <si>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</si>
  <si>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</si>
  <si>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</si>
  <si>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</si>
  <si>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</si>
  <si>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</si>
  <si>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</si>
  <si>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</si>
  <si>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</si>
  <si>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</si>
  <si>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</si>
  <si>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</si>
  <si>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</si>
  <si>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</si>
  <si>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</si>
  <si>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</si>
  <si>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</si>
  <si>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</si>
  <si>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</si>
  <si>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</si>
  <si>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</si>
  <si>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</si>
  <si>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</si>
  <si>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</si>
  <si>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</si>
  <si>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</si>
  <si>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</si>
  <si>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</si>
  <si>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</si>
  <si>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</si>
  <si>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</si>
  <si>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</si>
  <si>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</si>
  <si>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</si>
  <si>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</si>
  <si>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</si>
  <si>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</si>
  <si>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</si>
  <si>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</si>
  <si>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</si>
  <si>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</si>
  <si>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</si>
  <si>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</si>
  <si>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</si>
  <si>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</si>
  <si>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</si>
  <si>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</si>
  <si>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</si>
  <si>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</si>
  <si>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</si>
  <si>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</si>
  <si>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</si>
  <si>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</si>
  <si>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</si>
  <si>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</si>
  <si>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</si>
  <si>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</si>
  <si>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</si>
  <si>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</si>
  <si>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</si>
  <si>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</si>
  <si>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</si>
  <si>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</si>
  <si>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</si>
  <si>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</si>
  <si>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</si>
  <si>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</si>
  <si>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</si>
  <si>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</si>
  <si>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</si>
  <si>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</si>
  <si>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</si>
  <si>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</si>
  <si>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</si>
  <si>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</si>
  <si>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</si>
  <si>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</si>
  <si>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</si>
  <si>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</si>
  <si>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</si>
  <si>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</si>
  <si>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</si>
  <si>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</si>
  <si>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</si>
  <si>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</si>
  <si>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</si>
  <si>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</si>
  <si>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</si>
  <si>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</si>
  <si>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</si>
  <si>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</si>
  <si>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</si>
  <si>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</si>
  <si>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</si>
  <si>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</si>
  <si>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</si>
  <si>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</si>
  <si>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</si>
  <si>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</si>
  <si>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</si>
  <si>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</si>
  <si>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</si>
  <si>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</si>
  <si>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</si>
  <si>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</si>
  <si>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</si>
  <si>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</si>
  <si>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</si>
  <si>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</si>
  <si>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</si>
  <si>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</si>
  <si>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</si>
  <si>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</si>
  <si>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</si>
  <si>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</si>
  <si>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</si>
  <si>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</si>
  <si>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</si>
  <si>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</si>
  <si>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</si>
  <si>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</si>
  <si>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</si>
  <si>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</si>
  <si>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</si>
  <si>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</si>
  <si>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</si>
  <si>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</si>
  <si>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</si>
  <si>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</si>
  <si>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</si>
  <si>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</si>
  <si>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</si>
  <si>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</si>
  <si>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</si>
  <si>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</si>
  <si>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</si>
  <si>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</si>
  <si>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</si>
  <si>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</si>
  <si>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</si>
  <si>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</si>
  <si>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</si>
  <si>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</si>
  <si>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</si>
  <si>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</si>
  <si>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</si>
  <si>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</si>
  <si>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</si>
  <si>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</si>
  <si>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</si>
  <si>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</si>
  <si>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</si>
  <si>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</si>
  <si>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</si>
  <si>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</si>
  <si>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</si>
  <si>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</si>
  <si>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</si>
  <si>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</si>
  <si>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</si>
  <si>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</si>
  <si>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</si>
  <si>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</si>
  <si>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</si>
  <si>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</si>
  <si>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</si>
  <si>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</si>
  <si>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</si>
  <si>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</si>
  <si>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</si>
  <si>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</si>
  <si>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</si>
  <si>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</si>
  <si>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</si>
  <si>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</si>
  <si>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</si>
  <si>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</si>
  <si>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</si>
  <si>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</si>
  <si>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</si>
  <si>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</si>
  <si>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</si>
  <si>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</si>
  <si>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</si>
  <si>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</si>
  <si>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</si>
  <si>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</si>
  <si>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</si>
  <si>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</si>
  <si>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</si>
  <si>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</si>
  <si>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</si>
  <si>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</si>
  <si>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</si>
  <si>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</si>
  <si>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</si>
  <si>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</si>
  <si>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</si>
  <si>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</si>
  <si>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</si>
  <si>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</si>
  <si>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</si>
  <si>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</si>
  <si>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</si>
  <si>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</si>
  <si>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</si>
  <si>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</si>
  <si>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</si>
  <si>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</si>
  <si>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</si>
  <si>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</si>
  <si>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</si>
  <si>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</si>
  <si>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</si>
  <si>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</si>
  <si>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</si>
  <si>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</si>
  <si>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</si>
  <si>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</si>
  <si>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</si>
  <si>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</si>
  <si>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</si>
  <si>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</si>
  <si>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</si>
  <si>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</si>
  <si>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</si>
  <si>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</si>
  <si>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</si>
  <si>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</si>
  <si>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</si>
  <si>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</si>
  <si>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</si>
  <si>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</si>
  <si>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</si>
  <si>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</si>
  <si>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</si>
  <si>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</si>
  <si>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</si>
  <si>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</si>
  <si>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</si>
  <si>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</si>
  <si>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</si>
  <si>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</si>
  <si>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</si>
  <si>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</si>
  <si>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</si>
  <si>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</si>
  <si>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</si>
  <si>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</si>
  <si>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</si>
  <si>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</si>
  <si>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</si>
  <si>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</si>
  <si>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</si>
  <si>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</si>
  <si>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</si>
  <si>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</si>
  <si>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</si>
  <si>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</si>
  <si>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</si>
  <si>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</si>
  <si>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</si>
  <si>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</si>
  <si>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</si>
  <si>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</si>
  <si>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</si>
  <si>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</si>
  <si>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</si>
  <si>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</si>
  <si>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</si>
  <si>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</si>
  <si>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</si>
  <si>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30.06.2022</t>
  </si>
  <si>
    <t>131187474</t>
  </si>
  <si>
    <t>01.01.2022</t>
  </si>
  <si>
    <t>ДФ АДВАНС ИНВЕСТ</t>
  </si>
  <si>
    <t>05-1134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</si>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</sst>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1348</v>
      </c>
    </row>
    <row r="7" spans="2:3" ht="15.75">
      <c r="B7" s="7" t="s">
        <v>212</v>
      </c>
      <c r="C7" s="160" t="s">
        <v>1346</v>
      </c>
    </row>
    <row r="8" spans="2:3" ht="15.75">
      <c r="B8" s="7" t="s">
        <v>213</v>
      </c>
      <c r="C8" s="160">
        <v>44771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1349</v>
      </c>
    </row>
    <row r="12" spans="2:3" ht="15.75">
      <c r="B12" s="7" t="s">
        <v>216</v>
      </c>
      <c r="C12" s="161" t="s">
        <v>1350</v>
      </c>
    </row>
    <row r="13" spans="2:3" ht="15.75">
      <c r="B13" s="7" t="s">
        <v>217</v>
      </c>
      <c r="C13" s="161" t="s">
        <v>1347</v>
      </c>
    </row>
    <row r="14" spans="2:3" ht="15.75">
      <c r="B14" s="7" t="s">
        <v>218</v>
      </c>
      <c r="C14" s="161" t="s">
        <v>1351</v>
      </c>
    </row>
    <row r="15" spans="2:3" ht="15.75">
      <c r="B15" s="7" t="s">
        <v>219</v>
      </c>
      <c r="C15" s="161" t="s">
        <v>1352</v>
      </c>
    </row>
    <row r="16" spans="2:3" ht="15.75">
      <c r="B16" s="10" t="s">
        <v>220</v>
      </c>
      <c r="C16" s="162" t="s">
        <v>1353</v>
      </c>
    </row>
    <row r="17" spans="2:3" ht="15.75">
      <c r="B17" s="10" t="s">
        <v>221</v>
      </c>
      <c r="C17" s="282" t="s">
        <v>1354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1355</v>
      </c>
    </row>
    <row r="21" spans="2:3" ht="15.75">
      <c r="B21" s="7" t="s">
        <v>216</v>
      </c>
      <c r="C21" s="161" t="s">
        <v>1356</v>
      </c>
    </row>
    <row r="22" spans="2:3" ht="15.75">
      <c r="B22" s="7" t="s">
        <v>217</v>
      </c>
      <c r="C22" s="161" t="s">
        <v>1357</v>
      </c>
    </row>
    <row r="23" spans="2:3" ht="15.75">
      <c r="B23" s="7" t="s">
        <v>224</v>
      </c>
      <c r="C23" s="161" t="s">
        <v>1358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1359</v>
      </c>
    </row>
    <row r="27" spans="2:3" ht="15.75">
      <c r="B27" s="10" t="s">
        <v>227</v>
      </c>
      <c r="C27" s="162" t="s">
        <v>1360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2" t="s">
        <v>1361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0">
      <selection activeCell="C40" sqref="C4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44771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6093345.74</v>
      </c>
      <c r="H11" s="145">
        <v>6103135.51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-301005.19</v>
      </c>
      <c r="H13" s="127">
        <v>-293880.26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1856184.01</v>
      </c>
      <c r="H15" s="127">
        <v>1856184.01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1555178.82</v>
      </c>
      <c r="H16" s="146">
        <f>SUM(H13:H15)</f>
        <v>1562303.75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2762773.38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2762773.38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703576.66</v>
      </c>
      <c r="H21" s="127">
        <v>2762773.38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756177.29</v>
      </c>
      <c r="D22" s="127">
        <v>933247.53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3466350.04</v>
      </c>
      <c r="H23" s="146">
        <f>H19+H21+H20+H22</f>
        <v>2762773.38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11114874.600000001</v>
      </c>
      <c r="H24" s="146">
        <f>H11+H16+H23</f>
        <v>10428212.64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756177.29</v>
      </c>
      <c r="D25" s="146">
        <f>SUM(D21:D24)</f>
        <v>933247.53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10476443.84</v>
      </c>
      <c r="D27" s="138">
        <f>SUM(D28:D31)</f>
        <v>9488542.57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10418861.04</v>
      </c>
      <c r="D28" s="127">
        <v>9488352.88</v>
      </c>
      <c r="E28" s="71" t="s">
        <v>103</v>
      </c>
      <c r="F28" s="156" t="s">
        <v>186</v>
      </c>
      <c r="G28" s="138">
        <f>SUM(G29:G31)</f>
        <v>25489.32</v>
      </c>
      <c r="H28" s="138">
        <f>SUM(H29:H31)</f>
        <v>23172.46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57582.8</v>
      </c>
      <c r="D29" s="152">
        <v>189.69</v>
      </c>
      <c r="E29" s="159" t="s">
        <v>139</v>
      </c>
      <c r="F29" s="156" t="s">
        <v>187</v>
      </c>
      <c r="G29" s="152">
        <v>1507.54</v>
      </c>
      <c r="H29" s="152">
        <v>1460.2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23981.78</v>
      </c>
      <c r="H30" s="152">
        <v>21712.26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10608.67</v>
      </c>
      <c r="H36" s="152">
        <v>5999.91</v>
      </c>
    </row>
    <row r="37" spans="1:8" ht="15.75">
      <c r="A37" s="75" t="s">
        <v>12</v>
      </c>
      <c r="B37" s="126" t="s">
        <v>165</v>
      </c>
      <c r="C37" s="137">
        <f>SUM(C32:C36)+C27</f>
        <v>10476443.84</v>
      </c>
      <c r="D37" s="137">
        <f>SUM(D32:D36)+D27</f>
        <v>9488542.57</v>
      </c>
      <c r="E37" s="74" t="s">
        <v>119</v>
      </c>
      <c r="F37" s="126" t="s">
        <v>195</v>
      </c>
      <c r="G37" s="152">
        <v>131377.68</v>
      </c>
      <c r="H37" s="152">
        <v>2520.02</v>
      </c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393.51</v>
      </c>
      <c r="H38" s="152">
        <v>1548.51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439.61</v>
      </c>
      <c r="D40" s="152">
        <v>39663.44</v>
      </c>
      <c r="E40" s="75" t="s">
        <v>34</v>
      </c>
      <c r="F40" s="157" t="s">
        <v>198</v>
      </c>
      <c r="G40" s="153">
        <f>SUM(G32:G39)+G28+G27</f>
        <v>167869.18000000002</v>
      </c>
      <c r="H40" s="153">
        <f>SUM(H32:H39)+H28+H27</f>
        <v>33240.9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48962.25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49401.86</v>
      </c>
      <c r="D43" s="153">
        <f>SUM(D39:D42)</f>
        <v>39663.44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720.79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11282743.779999997</v>
      </c>
      <c r="D45" s="153">
        <f>D25+D37+D43+D44</f>
        <v>10461453.54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11282743.779999997</v>
      </c>
      <c r="D47" s="369">
        <f>D18+D45</f>
        <v>10461453.54</v>
      </c>
      <c r="E47" s="158" t="s">
        <v>35</v>
      </c>
      <c r="F47" s="121" t="s">
        <v>199</v>
      </c>
      <c r="G47" s="370">
        <f>G24+G40</f>
        <v>11282743.780000001</v>
      </c>
      <c r="H47" s="370">
        <f>H24+H40</f>
        <v>10461453.540000001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3">
      <selection activeCell="C14" sqref="C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44771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303295.08</v>
      </c>
      <c r="H12" s="139">
        <v>138770.47</v>
      </c>
      <c r="I12" s="77"/>
    </row>
    <row r="13" spans="1:9" s="70" customFormat="1" ht="31.5">
      <c r="A13" s="81" t="s">
        <v>886</v>
      </c>
      <c r="B13" s="171" t="s">
        <v>757</v>
      </c>
      <c r="C13" s="139">
        <v>12466.57</v>
      </c>
      <c r="D13" s="139">
        <v>6012.3</v>
      </c>
      <c r="E13" s="81" t="s">
        <v>889</v>
      </c>
      <c r="F13" s="171" t="s">
        <v>774</v>
      </c>
      <c r="G13" s="139">
        <v>7370.19</v>
      </c>
      <c r="H13" s="139">
        <v>5596.21</v>
      </c>
      <c r="I13" s="77"/>
    </row>
    <row r="14" spans="1:9" s="70" customFormat="1" ht="31.5">
      <c r="A14" s="81" t="s">
        <v>887</v>
      </c>
      <c r="B14" s="171" t="s">
        <v>758</v>
      </c>
      <c r="C14" s="139">
        <v>10344703.6</v>
      </c>
      <c r="D14" s="139">
        <v>5723892.2</v>
      </c>
      <c r="E14" s="81" t="s">
        <v>890</v>
      </c>
      <c r="F14" s="171" t="s">
        <v>775</v>
      </c>
      <c r="G14" s="139">
        <v>10921890.79</v>
      </c>
      <c r="H14" s="139">
        <v>7193746.82</v>
      </c>
      <c r="I14" s="77"/>
    </row>
    <row r="15" spans="1:9" s="70" customFormat="1" ht="31.5">
      <c r="A15" s="81" t="s">
        <v>888</v>
      </c>
      <c r="B15" s="171" t="s">
        <v>759</v>
      </c>
      <c r="C15" s="139">
        <v>50980.33</v>
      </c>
      <c r="D15" s="139">
        <v>79102.34</v>
      </c>
      <c r="E15" s="81" t="s">
        <v>891</v>
      </c>
      <c r="F15" s="171" t="s">
        <v>776</v>
      </c>
      <c r="G15" s="139">
        <v>47040.75</v>
      </c>
      <c r="H15" s="139">
        <v>42847.26</v>
      </c>
      <c r="I15" s="77"/>
    </row>
    <row r="16" spans="1:9" s="70" customFormat="1" ht="15.75">
      <c r="A16" s="81" t="s">
        <v>915</v>
      </c>
      <c r="B16" s="171" t="s">
        <v>760</v>
      </c>
      <c r="C16" s="139">
        <v>6083.98</v>
      </c>
      <c r="D16" s="139">
        <v>3945.6</v>
      </c>
      <c r="E16" s="86" t="s">
        <v>892</v>
      </c>
      <c r="F16" s="171" t="s">
        <v>777</v>
      </c>
      <c r="G16" s="139"/>
      <c r="H16" s="139">
        <v>753.02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10414234.48</v>
      </c>
      <c r="D18" s="142">
        <f>SUM(D12:D16)</f>
        <v>5812952.4399999995</v>
      </c>
      <c r="E18" s="83" t="s">
        <v>20</v>
      </c>
      <c r="F18" s="172" t="s">
        <v>779</v>
      </c>
      <c r="G18" s="142">
        <f>SUM(G12:G17)</f>
        <v>11279596.809999999</v>
      </c>
      <c r="H18" s="142">
        <f>SUM(H12:H17)</f>
        <v>7381713.779999999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161595.9</v>
      </c>
      <c r="D21" s="139">
        <v>120276.29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161595.9</v>
      </c>
      <c r="D25" s="142">
        <f>SUM(D20:D24)</f>
        <v>120276.29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10575830.38</v>
      </c>
      <c r="D26" s="142">
        <f>D18+D25</f>
        <v>5933228.7299999995</v>
      </c>
      <c r="E26" s="144" t="s">
        <v>40</v>
      </c>
      <c r="F26" s="172" t="s">
        <v>781</v>
      </c>
      <c r="G26" s="142">
        <f>G18+G25</f>
        <v>11279596.809999999</v>
      </c>
      <c r="H26" s="142">
        <f>H18+H25</f>
        <v>7381713.779999999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703766.4299999978</v>
      </c>
      <c r="D27" s="46">
        <f>IF((H26-D26)&gt;0,H26-D26,0)</f>
        <v>1448485.0499999998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703766.4299999978</v>
      </c>
      <c r="D29" s="142">
        <f>D27-D28</f>
        <v>1448485.0499999998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11279596.809999999</v>
      </c>
      <c r="D30" s="142">
        <f>D26+D28+D29</f>
        <v>7381713.779999999</v>
      </c>
      <c r="E30" s="144" t="s">
        <v>789</v>
      </c>
      <c r="F30" s="172" t="s">
        <v>784</v>
      </c>
      <c r="G30" s="142">
        <f>G26+G29</f>
        <v>11279596.809999999</v>
      </c>
      <c r="H30" s="142">
        <f>H26+H29</f>
        <v>7381713.779999999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22">
      <selection activeCell="G31" sqref="G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44771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273783.51</v>
      </c>
      <c r="D13" s="316">
        <v>-155768.64</v>
      </c>
      <c r="E13" s="317">
        <f>SUM(C13:D13)</f>
        <v>118014.87</v>
      </c>
      <c r="F13" s="316">
        <v>23959.68</v>
      </c>
      <c r="G13" s="316">
        <v>-352186.18</v>
      </c>
      <c r="H13" s="317">
        <f>SUM(F13:G13)</f>
        <v>-328226.5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273783.51</v>
      </c>
      <c r="D19" s="320">
        <f>SUM(D13:D14,D16:D18)</f>
        <v>-155768.64</v>
      </c>
      <c r="E19" s="317">
        <f t="shared" si="0"/>
        <v>118014.87</v>
      </c>
      <c r="F19" s="320">
        <f>SUM(F13:F14,F16:F18)</f>
        <v>23959.68</v>
      </c>
      <c r="G19" s="320">
        <f>SUM(G13:G14,G16:G18)</f>
        <v>-352186.18</v>
      </c>
      <c r="H19" s="317">
        <f t="shared" si="1"/>
        <v>-328226.5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919893</v>
      </c>
      <c r="D21" s="316">
        <v>-1301910.83</v>
      </c>
      <c r="E21" s="317">
        <f>SUM(C21:D21)</f>
        <v>-382017.8300000001</v>
      </c>
      <c r="F21" s="316">
        <v>1028475.52</v>
      </c>
      <c r="G21" s="316">
        <v>-534537.62</v>
      </c>
      <c r="H21" s="317">
        <f>SUM(F21:G21)</f>
        <v>493937.9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-206.6</v>
      </c>
      <c r="E23" s="317">
        <f t="shared" si="2"/>
        <v>-206.6</v>
      </c>
      <c r="F23" s="316"/>
      <c r="G23" s="316">
        <v>-493.39</v>
      </c>
      <c r="H23" s="317">
        <f t="shared" si="3"/>
        <v>-493.39</v>
      </c>
    </row>
    <row r="24" spans="1:8" ht="12.75">
      <c r="A24" s="315" t="s">
        <v>902</v>
      </c>
      <c r="B24" s="41" t="s">
        <v>802</v>
      </c>
      <c r="C24" s="316">
        <v>252678.17</v>
      </c>
      <c r="D24" s="316"/>
      <c r="E24" s="317">
        <f t="shared" si="2"/>
        <v>252678.17</v>
      </c>
      <c r="F24" s="316">
        <v>79048.08</v>
      </c>
      <c r="G24" s="316"/>
      <c r="H24" s="317">
        <f t="shared" si="3"/>
        <v>79048.08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-136043.08</v>
      </c>
      <c r="E25" s="317">
        <f t="shared" si="2"/>
        <v>-136043.08</v>
      </c>
      <c r="F25" s="316"/>
      <c r="G25" s="316">
        <v>-98649.45</v>
      </c>
      <c r="H25" s="317">
        <f t="shared" si="3"/>
        <v>-98649.45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-19012.89</v>
      </c>
      <c r="E26" s="317">
        <f t="shared" si="2"/>
        <v>-19012.89</v>
      </c>
      <c r="F26" s="316"/>
      <c r="G26" s="316">
        <v>-10888.47</v>
      </c>
      <c r="H26" s="317">
        <f t="shared" si="3"/>
        <v>-10888.47</v>
      </c>
    </row>
    <row r="27" spans="1:8" ht="12.75">
      <c r="A27" s="319" t="s">
        <v>905</v>
      </c>
      <c r="B27" s="41" t="s">
        <v>805</v>
      </c>
      <c r="C27" s="316">
        <v>0.04</v>
      </c>
      <c r="D27" s="316">
        <v>-4075.92</v>
      </c>
      <c r="E27" s="317">
        <f t="shared" si="2"/>
        <v>-4075.88</v>
      </c>
      <c r="F27" s="316"/>
      <c r="G27" s="316">
        <v>-4183</v>
      </c>
      <c r="H27" s="317">
        <f t="shared" si="3"/>
        <v>-4183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1172571.21</v>
      </c>
      <c r="D29" s="320">
        <f>SUM(D21:D28)</f>
        <v>-1461249.32</v>
      </c>
      <c r="E29" s="317">
        <f t="shared" si="2"/>
        <v>-288678.1100000001</v>
      </c>
      <c r="F29" s="320">
        <f>SUM(F21:F28)</f>
        <v>1107523.6</v>
      </c>
      <c r="G29" s="320">
        <f>SUM(G21:G28)</f>
        <v>-648751.9299999999</v>
      </c>
      <c r="H29" s="317">
        <f t="shared" si="3"/>
        <v>458771.67000000016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-6407</v>
      </c>
      <c r="E31" s="317">
        <f>SUM(C31:D31)</f>
        <v>-6407</v>
      </c>
      <c r="F31" s="316"/>
      <c r="G31" s="316">
        <v>-7280</v>
      </c>
      <c r="H31" s="317">
        <f>SUM(F31:G31)</f>
        <v>-7280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-6407</v>
      </c>
      <c r="E36" s="320">
        <f t="shared" si="4"/>
        <v>-6407</v>
      </c>
      <c r="F36" s="320">
        <f t="shared" si="4"/>
        <v>0</v>
      </c>
      <c r="G36" s="320">
        <f t="shared" si="4"/>
        <v>-7280</v>
      </c>
      <c r="H36" s="320">
        <f t="shared" si="4"/>
        <v>-7280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1446354.72</v>
      </c>
      <c r="D37" s="320">
        <f t="shared" si="5"/>
        <v>-1623424.96</v>
      </c>
      <c r="E37" s="320">
        <f t="shared" si="5"/>
        <v>-177070.2400000001</v>
      </c>
      <c r="F37" s="320">
        <f t="shared" si="5"/>
        <v>1131483.28</v>
      </c>
      <c r="G37" s="320">
        <f t="shared" si="5"/>
        <v>-1008218.1099999999</v>
      </c>
      <c r="H37" s="320">
        <f t="shared" si="5"/>
        <v>123265.17000000016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933247.53</v>
      </c>
      <c r="F38" s="320"/>
      <c r="G38" s="320"/>
      <c r="H38" s="326">
        <v>577114.33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756177.2899999999</v>
      </c>
      <c r="F39" s="320"/>
      <c r="G39" s="320"/>
      <c r="H39" s="320">
        <f>SUM(H37:H38)</f>
        <v>700379.5000000001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756177.29</v>
      </c>
      <c r="F40" s="317"/>
      <c r="G40" s="317"/>
      <c r="H40" s="316">
        <v>700379.5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6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44771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5"/>
      <c r="F9" s="385"/>
      <c r="G9" s="380" t="s">
        <v>43</v>
      </c>
      <c r="H9" s="381"/>
      <c r="I9" s="382" t="s">
        <v>44</v>
      </c>
      <c r="J9" s="51"/>
    </row>
    <row r="10" spans="1:10" ht="30.75" customHeight="1">
      <c r="A10" s="389"/>
      <c r="B10" s="389" t="s">
        <v>141</v>
      </c>
      <c r="C10" s="383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9"/>
      <c r="J10" s="51"/>
    </row>
    <row r="11" spans="1:10" ht="30.75" customHeight="1">
      <c r="A11" s="384"/>
      <c r="B11" s="384"/>
      <c r="C11" s="384"/>
      <c r="D11" s="388"/>
      <c r="E11" s="384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.75">
      <c r="A13" s="102" t="s">
        <v>76</v>
      </c>
      <c r="B13" s="34" t="s">
        <v>818</v>
      </c>
      <c r="C13" s="145">
        <v>6153737.3</v>
      </c>
      <c r="D13" s="127">
        <v>-281759.56</v>
      </c>
      <c r="E13" s="130"/>
      <c r="F13" s="127">
        <v>2339800.11</v>
      </c>
      <c r="G13" s="130"/>
      <c r="H13" s="127">
        <v>-483616.1</v>
      </c>
      <c r="I13" s="371">
        <f>SUM(C13:H13)</f>
        <v>7728161.75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6103135.51</v>
      </c>
      <c r="D14" s="371">
        <f>'1-SB'!H13</f>
        <v>-293880.26</v>
      </c>
      <c r="E14" s="371">
        <f>'1-SB'!H14</f>
        <v>0</v>
      </c>
      <c r="F14" s="371">
        <f>'1-SB'!H15</f>
        <v>1856184.01</v>
      </c>
      <c r="G14" s="371">
        <f>'1-SB'!H19+'1-SB'!H21</f>
        <v>2762773.38</v>
      </c>
      <c r="H14" s="371">
        <f>'1-SB'!H20+'1-SB'!H22</f>
        <v>0</v>
      </c>
      <c r="I14" s="371">
        <f aca="true" t="shared" si="0" ref="I14:I36">SUM(C14:H14)</f>
        <v>10428212.64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6103135.51</v>
      </c>
      <c r="D18" s="372">
        <f t="shared" si="2"/>
        <v>-293880.26</v>
      </c>
      <c r="E18" s="372">
        <f>E14+E15</f>
        <v>0</v>
      </c>
      <c r="F18" s="372">
        <f t="shared" si="2"/>
        <v>1856184.01</v>
      </c>
      <c r="G18" s="372">
        <f t="shared" si="2"/>
        <v>2762773.38</v>
      </c>
      <c r="H18" s="372">
        <f t="shared" si="2"/>
        <v>0</v>
      </c>
      <c r="I18" s="371">
        <f t="shared" si="0"/>
        <v>10428212.64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-9789.76999999999</v>
      </c>
      <c r="D19" s="372">
        <f t="shared" si="3"/>
        <v>-7124.929999999993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-16914.699999999983</v>
      </c>
      <c r="J19" s="51"/>
    </row>
    <row r="20" spans="1:10" ht="15">
      <c r="A20" s="103" t="s">
        <v>203</v>
      </c>
      <c r="B20" s="34" t="s">
        <v>825</v>
      </c>
      <c r="C20" s="131">
        <v>153230.42</v>
      </c>
      <c r="D20" s="131">
        <v>114455.8</v>
      </c>
      <c r="E20" s="131"/>
      <c r="F20" s="131"/>
      <c r="G20" s="131"/>
      <c r="H20" s="131"/>
      <c r="I20" s="371">
        <f t="shared" si="0"/>
        <v>267686.22000000003</v>
      </c>
      <c r="J20" s="51"/>
    </row>
    <row r="21" spans="1:10" ht="15">
      <c r="A21" s="103" t="s">
        <v>204</v>
      </c>
      <c r="B21" s="34" t="s">
        <v>826</v>
      </c>
      <c r="C21" s="131">
        <v>-163020.19</v>
      </c>
      <c r="D21" s="131">
        <v>-121580.73</v>
      </c>
      <c r="E21" s="131"/>
      <c r="F21" s="131"/>
      <c r="G21" s="131"/>
      <c r="H21" s="131"/>
      <c r="I21" s="371">
        <f t="shared" si="0"/>
        <v>-284600.92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703576.66</v>
      </c>
      <c r="H22" s="372">
        <f>'1-SB'!G22</f>
        <v>0</v>
      </c>
      <c r="I22" s="371">
        <f t="shared" si="0"/>
        <v>703576.66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6093345.74</v>
      </c>
      <c r="D34" s="372">
        <f t="shared" si="7"/>
        <v>-301005.19</v>
      </c>
      <c r="E34" s="372">
        <f t="shared" si="7"/>
        <v>0</v>
      </c>
      <c r="F34" s="372">
        <f t="shared" si="7"/>
        <v>1856184.01</v>
      </c>
      <c r="G34" s="372">
        <f t="shared" si="7"/>
        <v>3466350.04</v>
      </c>
      <c r="H34" s="372">
        <f t="shared" si="7"/>
        <v>0</v>
      </c>
      <c r="I34" s="371">
        <f t="shared" si="0"/>
        <v>11114874.6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6093345.74</v>
      </c>
      <c r="D36" s="375">
        <f t="shared" si="8"/>
        <v>-301005.19</v>
      </c>
      <c r="E36" s="375">
        <f t="shared" si="8"/>
        <v>0</v>
      </c>
      <c r="F36" s="375">
        <f t="shared" si="8"/>
        <v>1856184.01</v>
      </c>
      <c r="G36" s="375">
        <f t="shared" si="8"/>
        <v>3466350.04</v>
      </c>
      <c r="H36" s="375">
        <f t="shared" si="8"/>
        <v>0</v>
      </c>
      <c r="I36" s="371">
        <f t="shared" si="0"/>
        <v>11114874.6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ДФ АДВАНС ИНВЕСТ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44771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6103135.4422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6093345.658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153230.4138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269149.36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163020.198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284600.92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1.7087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1.8241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/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/>
    </row>
    <row r="22" spans="1:4" ht="15.75">
      <c r="A22" s="170">
        <v>12</v>
      </c>
      <c r="B22" s="348" t="s">
        <v>1298</v>
      </c>
      <c r="C22" s="347" t="s">
        <v>1311</v>
      </c>
      <c r="D22" s="358">
        <v>130581.59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19060.23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5877.38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f>D19/D18-1</f>
        <v>0.0675367238251301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f>D19/1-1</f>
        <v>0.8241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f>D19/1.494-1</f>
        <v>0.22095046854083011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0.125994001805517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 t="str">
        <f aca="true" t="shared" si="2" ref="C3:C34">EndDate</f>
        <v>30.06.2022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 t="str">
        <f t="shared" si="2"/>
        <v>30.06.2022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 t="str">
        <f t="shared" si="2"/>
        <v>30.06.2022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 t="str">
        <f t="shared" si="2"/>
        <v>30.06.2022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 t="str">
        <f t="shared" si="2"/>
        <v>30.06.2022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 t="str">
        <f t="shared" si="2"/>
        <v>30.06.2022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 t="str">
        <f t="shared" si="2"/>
        <v>30.06.2022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 t="str">
        <f t="shared" si="2"/>
        <v>30.06.2022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 t="str">
        <f t="shared" si="2"/>
        <v>30.06.2022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 t="str">
        <f t="shared" si="2"/>
        <v>30.06.2022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 t="str">
        <f t="shared" si="2"/>
        <v>30.06.2022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 t="str">
        <f t="shared" si="2"/>
        <v>30.06.2022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 t="str">
        <f t="shared" si="2"/>
        <v>30.06.2022</v>
      </c>
      <c r="D15" s="193" t="s">
        <v>151</v>
      </c>
      <c r="E15" s="194" t="s">
        <v>9</v>
      </c>
      <c r="F15" s="179" t="s">
        <v>754</v>
      </c>
      <c r="G15" s="183">
        <f>'1-SB'!C22</f>
        <v>756177.29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 t="str">
        <f t="shared" si="2"/>
        <v>30.06.2022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 t="str">
        <f t="shared" si="2"/>
        <v>30.06.2022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 t="str">
        <f t="shared" si="2"/>
        <v>30.06.2022</v>
      </c>
      <c r="D18" s="191" t="s">
        <v>154</v>
      </c>
      <c r="E18" s="195" t="s">
        <v>11</v>
      </c>
      <c r="F18" s="179" t="s">
        <v>754</v>
      </c>
      <c r="G18" s="183">
        <f>'1-SB'!C25</f>
        <v>756177.29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 t="str">
        <f t="shared" si="2"/>
        <v>30.06.2022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 t="str">
        <f t="shared" si="2"/>
        <v>30.06.2022</v>
      </c>
      <c r="D20" s="193" t="s">
        <v>155</v>
      </c>
      <c r="E20" s="194" t="s">
        <v>115</v>
      </c>
      <c r="F20" s="179" t="s">
        <v>754</v>
      </c>
      <c r="G20" s="183">
        <f>'1-SB'!C27</f>
        <v>10476443.84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 t="str">
        <f t="shared" si="2"/>
        <v>30.06.2022</v>
      </c>
      <c r="D21" s="193" t="s">
        <v>156</v>
      </c>
      <c r="E21" s="196" t="s">
        <v>73</v>
      </c>
      <c r="F21" s="179" t="s">
        <v>754</v>
      </c>
      <c r="G21" s="183">
        <f>'1-SB'!C28</f>
        <v>10418861.04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 t="str">
        <f t="shared" si="2"/>
        <v>30.06.2022</v>
      </c>
      <c r="D22" s="193" t="s">
        <v>157</v>
      </c>
      <c r="E22" s="196" t="s">
        <v>88</v>
      </c>
      <c r="F22" s="179" t="s">
        <v>754</v>
      </c>
      <c r="G22" s="183">
        <f>'1-SB'!C29</f>
        <v>57582.8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 t="str">
        <f t="shared" si="2"/>
        <v>30.06.2022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 t="str">
        <f t="shared" si="2"/>
        <v>30.06.2022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 t="str">
        <f t="shared" si="2"/>
        <v>30.06.2022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 t="str">
        <f t="shared" si="2"/>
        <v>30.06.2022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 t="str">
        <f t="shared" si="2"/>
        <v>30.06.2022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 t="str">
        <f t="shared" si="2"/>
        <v>30.06.2022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 t="str">
        <f t="shared" si="2"/>
        <v>30.06.2022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 t="str">
        <f t="shared" si="2"/>
        <v>30.06.2022</v>
      </c>
      <c r="D30" s="193" t="s">
        <v>165</v>
      </c>
      <c r="E30" s="195" t="s">
        <v>12</v>
      </c>
      <c r="F30" s="179" t="s">
        <v>754</v>
      </c>
      <c r="G30" s="183">
        <f>'1-SB'!C37</f>
        <v>10476443.84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 t="str">
        <f t="shared" si="2"/>
        <v>30.06.2022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 t="str">
        <f t="shared" si="2"/>
        <v>30.06.2022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 t="str">
        <f t="shared" si="2"/>
        <v>30.06.2022</v>
      </c>
      <c r="D33" s="186" t="s">
        <v>167</v>
      </c>
      <c r="E33" s="187" t="s">
        <v>74</v>
      </c>
      <c r="F33" s="179" t="s">
        <v>754</v>
      </c>
      <c r="G33" s="183">
        <f>'1-SB'!C40</f>
        <v>439.61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 t="str">
        <f t="shared" si="2"/>
        <v>30.06.2022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 t="str">
        <f aca="true" t="shared" si="5" ref="C35:C58">EndDate</f>
        <v>30.06.2022</v>
      </c>
      <c r="D35" s="186" t="s">
        <v>169</v>
      </c>
      <c r="E35" s="187" t="s">
        <v>82</v>
      </c>
      <c r="F35" s="179" t="s">
        <v>754</v>
      </c>
      <c r="G35" s="183">
        <f>'1-SB'!C42</f>
        <v>48962.25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 t="str">
        <f t="shared" si="5"/>
        <v>30.06.2022</v>
      </c>
      <c r="D36" s="184" t="s">
        <v>170</v>
      </c>
      <c r="E36" s="190" t="s">
        <v>13</v>
      </c>
      <c r="F36" s="179" t="s">
        <v>754</v>
      </c>
      <c r="G36" s="183">
        <f>'1-SB'!C43</f>
        <v>49401.86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 t="str">
        <f t="shared" si="5"/>
        <v>30.06.2022</v>
      </c>
      <c r="D37" s="184" t="s">
        <v>171</v>
      </c>
      <c r="E37" s="185" t="s">
        <v>884</v>
      </c>
      <c r="F37" s="179" t="s">
        <v>754</v>
      </c>
      <c r="G37" s="183">
        <f>'1-SB'!C44</f>
        <v>720.79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 t="str">
        <f t="shared" si="5"/>
        <v>30.06.2022</v>
      </c>
      <c r="D38" s="184" t="s">
        <v>172</v>
      </c>
      <c r="E38" s="190" t="s">
        <v>34</v>
      </c>
      <c r="F38" s="179" t="s">
        <v>754</v>
      </c>
      <c r="G38" s="183">
        <f>'1-SB'!C45</f>
        <v>11282743.779999997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 t="str">
        <f t="shared" si="5"/>
        <v>30.06.2022</v>
      </c>
      <c r="D39" s="184" t="s">
        <v>173</v>
      </c>
      <c r="E39" s="184" t="s">
        <v>36</v>
      </c>
      <c r="F39" s="179" t="s">
        <v>754</v>
      </c>
      <c r="G39" s="183">
        <f>'1-SB'!C47</f>
        <v>11282743.779999997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 t="str">
        <f t="shared" si="5"/>
        <v>30.06.2022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 t="str">
        <f t="shared" si="5"/>
        <v>30.06.2022</v>
      </c>
      <c r="D41" s="203" t="s">
        <v>174</v>
      </c>
      <c r="E41" s="204" t="s">
        <v>881</v>
      </c>
      <c r="F41" s="198" t="s">
        <v>755</v>
      </c>
      <c r="G41" s="202">
        <f>'1-SB'!G11</f>
        <v>6093345.74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 t="str">
        <f t="shared" si="5"/>
        <v>30.06.2022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 t="str">
        <f t="shared" si="5"/>
        <v>30.06.2022</v>
      </c>
      <c r="D43" s="206" t="s">
        <v>175</v>
      </c>
      <c r="E43" s="207" t="s">
        <v>114</v>
      </c>
      <c r="F43" s="198" t="s">
        <v>755</v>
      </c>
      <c r="G43" s="202">
        <f>'1-SB'!G13</f>
        <v>-301005.19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 t="str">
        <f t="shared" si="5"/>
        <v>30.06.2022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 t="str">
        <f t="shared" si="5"/>
        <v>30.06.2022</v>
      </c>
      <c r="D45" s="205" t="s">
        <v>177</v>
      </c>
      <c r="E45" s="207" t="s">
        <v>91</v>
      </c>
      <c r="F45" s="198" t="s">
        <v>755</v>
      </c>
      <c r="G45" s="202">
        <f>'1-SB'!G15</f>
        <v>1856184.01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 t="str">
        <f t="shared" si="5"/>
        <v>30.06.2022</v>
      </c>
      <c r="D46" s="203" t="s">
        <v>178</v>
      </c>
      <c r="E46" s="208" t="s">
        <v>23</v>
      </c>
      <c r="F46" s="198" t="s">
        <v>755</v>
      </c>
      <c r="G46" s="202">
        <f>'1-SB'!G16</f>
        <v>1555178.82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 t="str">
        <f t="shared" si="5"/>
        <v>30.06.2022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 t="str">
        <f t="shared" si="5"/>
        <v>30.06.2022</v>
      </c>
      <c r="D48" s="205" t="s">
        <v>179</v>
      </c>
      <c r="E48" s="207" t="s">
        <v>26</v>
      </c>
      <c r="F48" s="198" t="s">
        <v>755</v>
      </c>
      <c r="G48" s="202">
        <f>'1-SB'!G18</f>
        <v>2762773.38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 t="str">
        <f t="shared" si="5"/>
        <v>30.06.2022</v>
      </c>
      <c r="D49" s="205" t="s">
        <v>180</v>
      </c>
      <c r="E49" s="209" t="s">
        <v>27</v>
      </c>
      <c r="F49" s="198" t="s">
        <v>755</v>
      </c>
      <c r="G49" s="202">
        <f>'1-SB'!G19</f>
        <v>2762773.38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 t="str">
        <f t="shared" si="5"/>
        <v>30.06.2022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 t="str">
        <f t="shared" si="5"/>
        <v>30.06.2022</v>
      </c>
      <c r="D51" s="210" t="s">
        <v>182</v>
      </c>
      <c r="E51" s="211" t="s">
        <v>923</v>
      </c>
      <c r="F51" s="198" t="s">
        <v>755</v>
      </c>
      <c r="G51" s="202">
        <f>'1-SB'!G21</f>
        <v>703576.66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 t="str">
        <f t="shared" si="5"/>
        <v>30.06.2022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 t="str">
        <f t="shared" si="5"/>
        <v>30.06.2022</v>
      </c>
      <c r="D53" s="203" t="s">
        <v>183</v>
      </c>
      <c r="E53" s="208" t="s">
        <v>29</v>
      </c>
      <c r="F53" s="198" t="s">
        <v>755</v>
      </c>
      <c r="G53" s="202">
        <f>'1-SB'!G23</f>
        <v>3466350.04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 t="str">
        <f t="shared" si="5"/>
        <v>30.06.2022</v>
      </c>
      <c r="D54" s="200" t="s">
        <v>184</v>
      </c>
      <c r="E54" s="212" t="s">
        <v>31</v>
      </c>
      <c r="F54" s="198" t="s">
        <v>755</v>
      </c>
      <c r="G54" s="202">
        <f>'1-SB'!G24</f>
        <v>11114874.600000001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 t="str">
        <f t="shared" si="5"/>
        <v>30.06.2022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 t="str">
        <f t="shared" si="5"/>
        <v>30.06.2022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 t="str">
        <f t="shared" si="5"/>
        <v>30.06.2022</v>
      </c>
      <c r="D57" s="205" t="s">
        <v>186</v>
      </c>
      <c r="E57" s="207" t="s">
        <v>103</v>
      </c>
      <c r="F57" s="198" t="s">
        <v>755</v>
      </c>
      <c r="G57" s="202">
        <f>'1-SB'!G28</f>
        <v>25489.32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 t="str">
        <f t="shared" si="5"/>
        <v>30.06.2022</v>
      </c>
      <c r="D58" s="205" t="s">
        <v>187</v>
      </c>
      <c r="E58" s="209" t="s">
        <v>139</v>
      </c>
      <c r="F58" s="198" t="s">
        <v>755</v>
      </c>
      <c r="G58" s="202">
        <f>'1-SB'!G29</f>
        <v>1507.54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23981.78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 t="str">
        <f aca="true" t="shared" si="8" ref="C60:C81">EndDate</f>
        <v>30.06.2022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 t="str">
        <f t="shared" si="8"/>
        <v>30.06.2022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 t="str">
        <f t="shared" si="8"/>
        <v>30.06.2022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 t="str">
        <f t="shared" si="8"/>
        <v>30.06.2022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 t="str">
        <f t="shared" si="8"/>
        <v>30.06.2022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 t="str">
        <f t="shared" si="8"/>
        <v>30.06.2022</v>
      </c>
      <c r="D65" s="205" t="s">
        <v>194</v>
      </c>
      <c r="E65" s="213" t="s">
        <v>118</v>
      </c>
      <c r="F65" s="198" t="s">
        <v>755</v>
      </c>
      <c r="G65" s="202">
        <f>'1-SB'!G36</f>
        <v>10608.67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 t="str">
        <f t="shared" si="8"/>
        <v>30.06.2022</v>
      </c>
      <c r="D66" s="210" t="s">
        <v>195</v>
      </c>
      <c r="E66" s="214" t="s">
        <v>119</v>
      </c>
      <c r="F66" s="198" t="s">
        <v>755</v>
      </c>
      <c r="G66" s="202">
        <f>'1-SB'!G37</f>
        <v>131377.68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 t="str">
        <f t="shared" si="8"/>
        <v>30.06.2022</v>
      </c>
      <c r="D67" s="206" t="s">
        <v>196</v>
      </c>
      <c r="E67" s="213" t="s">
        <v>120</v>
      </c>
      <c r="F67" s="198" t="s">
        <v>755</v>
      </c>
      <c r="G67" s="202">
        <f>'1-SB'!G38</f>
        <v>393.51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 t="str">
        <f t="shared" si="8"/>
        <v>30.06.2022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 t="str">
        <f t="shared" si="8"/>
        <v>30.06.2022</v>
      </c>
      <c r="D69" s="200" t="s">
        <v>198</v>
      </c>
      <c r="E69" s="212" t="s">
        <v>34</v>
      </c>
      <c r="F69" s="198" t="s">
        <v>755</v>
      </c>
      <c r="G69" s="202">
        <f>'1-SB'!G40</f>
        <v>167869.18000000002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 t="str">
        <f t="shared" si="8"/>
        <v>30.06.2022</v>
      </c>
      <c r="D70" s="203" t="s">
        <v>199</v>
      </c>
      <c r="E70" s="203" t="s">
        <v>35</v>
      </c>
      <c r="F70" s="198" t="s">
        <v>755</v>
      </c>
      <c r="G70" s="202">
        <f>'1-SB'!G47</f>
        <v>11282743.780000001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 t="str">
        <f t="shared" si="8"/>
        <v>30.06.2022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 t="str">
        <f t="shared" si="8"/>
        <v>30.06.2022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 t="str">
        <f t="shared" si="8"/>
        <v>30.06.2022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 t="str">
        <f t="shared" si="8"/>
        <v>30.06.2022</v>
      </c>
      <c r="D74" s="218" t="s">
        <v>757</v>
      </c>
      <c r="E74" s="223" t="s">
        <v>886</v>
      </c>
      <c r="F74" s="216" t="s">
        <v>790</v>
      </c>
      <c r="G74" s="220">
        <f>'2-OD'!C13</f>
        <v>12466.57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 t="str">
        <f t="shared" si="8"/>
        <v>30.06.2022</v>
      </c>
      <c r="D75" s="218" t="s">
        <v>758</v>
      </c>
      <c r="E75" s="223" t="s">
        <v>887</v>
      </c>
      <c r="F75" s="216" t="s">
        <v>790</v>
      </c>
      <c r="G75" s="220">
        <f>'2-OD'!C14</f>
        <v>10344703.6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 t="str">
        <f t="shared" si="8"/>
        <v>30.06.2022</v>
      </c>
      <c r="D76" s="218" t="s">
        <v>759</v>
      </c>
      <c r="E76" s="223" t="s">
        <v>888</v>
      </c>
      <c r="F76" s="216" t="s">
        <v>790</v>
      </c>
      <c r="G76" s="220">
        <f>'2-OD'!C15</f>
        <v>50980.33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 t="str">
        <f t="shared" si="8"/>
        <v>30.06.2022</v>
      </c>
      <c r="D77" s="218" t="s">
        <v>760</v>
      </c>
      <c r="E77" s="223" t="s">
        <v>915</v>
      </c>
      <c r="F77" s="216" t="s">
        <v>790</v>
      </c>
      <c r="G77" s="220">
        <f>'2-OD'!C16</f>
        <v>6083.98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 t="str">
        <f t="shared" si="8"/>
        <v>30.06.2022</v>
      </c>
      <c r="D78" s="221" t="s">
        <v>761</v>
      </c>
      <c r="E78" s="224" t="s">
        <v>20</v>
      </c>
      <c r="F78" s="216" t="s">
        <v>790</v>
      </c>
      <c r="G78" s="220">
        <f>'2-OD'!C18</f>
        <v>10414234.48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 t="str">
        <f t="shared" si="8"/>
        <v>30.06.2022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 t="str">
        <f t="shared" si="8"/>
        <v>30.06.2022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 t="str">
        <f t="shared" si="8"/>
        <v>30.06.2022</v>
      </c>
      <c r="D81" s="218" t="s">
        <v>763</v>
      </c>
      <c r="E81" s="223" t="s">
        <v>100</v>
      </c>
      <c r="F81" s="216" t="s">
        <v>790</v>
      </c>
      <c r="G81" s="220">
        <f>'2-OD'!C21</f>
        <v>161595.9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 t="str">
        <f aca="true" t="shared" si="11" ref="C83:C109">EndDate</f>
        <v>30.06.2022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 t="str">
        <f t="shared" si="11"/>
        <v>30.06.2022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 t="str">
        <f t="shared" si="11"/>
        <v>30.06.2022</v>
      </c>
      <c r="D85" s="221" t="s">
        <v>767</v>
      </c>
      <c r="E85" s="224" t="s">
        <v>23</v>
      </c>
      <c r="F85" s="216" t="s">
        <v>790</v>
      </c>
      <c r="G85" s="220">
        <f>'2-OD'!C25</f>
        <v>161595.9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 t="str">
        <f t="shared" si="11"/>
        <v>30.06.2022</v>
      </c>
      <c r="D86" s="221" t="s">
        <v>768</v>
      </c>
      <c r="E86" s="225" t="s">
        <v>122</v>
      </c>
      <c r="F86" s="216" t="s">
        <v>790</v>
      </c>
      <c r="G86" s="220">
        <f>'2-OD'!C26</f>
        <v>10575830.38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 t="str">
        <f t="shared" si="11"/>
        <v>30.06.2022</v>
      </c>
      <c r="D87" s="221" t="s">
        <v>769</v>
      </c>
      <c r="E87" s="225" t="s">
        <v>786</v>
      </c>
      <c r="F87" s="216" t="s">
        <v>790</v>
      </c>
      <c r="G87" s="220">
        <f>'2-OD'!C27</f>
        <v>703766.4299999978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 t="str">
        <f t="shared" si="11"/>
        <v>30.06.2022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 t="str">
        <f t="shared" si="11"/>
        <v>30.06.2022</v>
      </c>
      <c r="D89" s="221" t="s">
        <v>771</v>
      </c>
      <c r="E89" s="225" t="s">
        <v>124</v>
      </c>
      <c r="F89" s="216" t="s">
        <v>790</v>
      </c>
      <c r="G89" s="220">
        <f>'2-OD'!C29</f>
        <v>703766.4299999978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 t="str">
        <f t="shared" si="11"/>
        <v>30.06.2022</v>
      </c>
      <c r="D90" s="221" t="s">
        <v>772</v>
      </c>
      <c r="E90" s="225" t="s">
        <v>788</v>
      </c>
      <c r="F90" s="216" t="s">
        <v>790</v>
      </c>
      <c r="G90" s="220">
        <f>'2-OD'!C30</f>
        <v>11279596.809999999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 t="str">
        <f t="shared" si="11"/>
        <v>30.06.2022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 t="str">
        <f t="shared" si="11"/>
        <v>30.06.2022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 t="str">
        <f t="shared" si="11"/>
        <v>30.06.2022</v>
      </c>
      <c r="D93" s="229" t="s">
        <v>773</v>
      </c>
      <c r="E93" s="234" t="s">
        <v>38</v>
      </c>
      <c r="F93" s="227" t="s">
        <v>791</v>
      </c>
      <c r="G93" s="231">
        <f>'2-OD'!G12</f>
        <v>303295.08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 t="str">
        <f t="shared" si="11"/>
        <v>30.06.2022</v>
      </c>
      <c r="D94" s="229" t="s">
        <v>774</v>
      </c>
      <c r="E94" s="234" t="s">
        <v>889</v>
      </c>
      <c r="F94" s="227" t="s">
        <v>791</v>
      </c>
      <c r="G94" s="231">
        <f>'2-OD'!G13</f>
        <v>7370.19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 t="str">
        <f t="shared" si="11"/>
        <v>30.06.2022</v>
      </c>
      <c r="D95" s="229" t="s">
        <v>775</v>
      </c>
      <c r="E95" s="234" t="s">
        <v>890</v>
      </c>
      <c r="F95" s="227" t="s">
        <v>791</v>
      </c>
      <c r="G95" s="231">
        <f>'2-OD'!G14</f>
        <v>10921890.79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 t="str">
        <f t="shared" si="11"/>
        <v>30.06.2022</v>
      </c>
      <c r="D96" s="229" t="s">
        <v>776</v>
      </c>
      <c r="E96" s="234" t="s">
        <v>891</v>
      </c>
      <c r="F96" s="227" t="s">
        <v>791</v>
      </c>
      <c r="G96" s="231">
        <f>'2-OD'!G15</f>
        <v>47040.75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 t="str">
        <f t="shared" si="11"/>
        <v>30.06.2022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 t="str">
        <f t="shared" si="11"/>
        <v>30.06.2022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 t="str">
        <f t="shared" si="11"/>
        <v>30.06.2022</v>
      </c>
      <c r="D99" s="232" t="s">
        <v>779</v>
      </c>
      <c r="E99" s="236" t="s">
        <v>20</v>
      </c>
      <c r="F99" s="227" t="s">
        <v>791</v>
      </c>
      <c r="G99" s="231">
        <f>'2-OD'!G18</f>
        <v>11279596.809999999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 t="str">
        <f t="shared" si="11"/>
        <v>30.06.2022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 t="str">
        <f t="shared" si="11"/>
        <v>30.06.2022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 t="str">
        <f t="shared" si="11"/>
        <v>30.06.2022</v>
      </c>
      <c r="D102" s="232" t="s">
        <v>781</v>
      </c>
      <c r="E102" s="237" t="s">
        <v>40</v>
      </c>
      <c r="F102" s="227" t="s">
        <v>791</v>
      </c>
      <c r="G102" s="231">
        <f>'2-OD'!G26</f>
        <v>11279596.809999999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 t="str">
        <f t="shared" si="11"/>
        <v>30.06.2022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 t="str">
        <f t="shared" si="11"/>
        <v>30.06.2022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 t="str">
        <f t="shared" si="11"/>
        <v>30.06.2022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 t="str">
        <f t="shared" si="11"/>
        <v>30.06.2022</v>
      </c>
      <c r="D106" s="232" t="s">
        <v>784</v>
      </c>
      <c r="E106" s="237" t="s">
        <v>789</v>
      </c>
      <c r="F106" s="227" t="s">
        <v>791</v>
      </c>
      <c r="G106" s="231">
        <f>'2-OD'!G30</f>
        <v>11279596.809999999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 t="str">
        <f t="shared" si="11"/>
        <v>30.06.2022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 t="str">
        <f t="shared" si="11"/>
        <v>30.06.2022</v>
      </c>
      <c r="D108" s="241" t="s">
        <v>792</v>
      </c>
      <c r="E108" s="244" t="s">
        <v>921</v>
      </c>
      <c r="F108" s="239" t="s">
        <v>1273</v>
      </c>
      <c r="G108" s="243">
        <f>'3-OPP'!E13</f>
        <v>118014.87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 t="str">
        <f t="shared" si="11"/>
        <v>30.06.2022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 t="str">
        <f aca="true" t="shared" si="14" ref="C110:C141">EndDate</f>
        <v>30.06.2022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 t="str">
        <f t="shared" si="14"/>
        <v>30.06.2022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 t="str">
        <f t="shared" si="14"/>
        <v>30.06.2022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 t="str">
        <f t="shared" si="14"/>
        <v>30.06.2022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 t="str">
        <f t="shared" si="14"/>
        <v>30.06.2022</v>
      </c>
      <c r="D114" s="247" t="s">
        <v>798</v>
      </c>
      <c r="E114" s="242" t="s">
        <v>919</v>
      </c>
      <c r="F114" s="239" t="s">
        <v>1273</v>
      </c>
      <c r="G114" s="243">
        <f>'3-OPP'!E19</f>
        <v>118014.87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 t="str">
        <f t="shared" si="14"/>
        <v>30.06.2022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 t="str">
        <f t="shared" si="14"/>
        <v>30.06.2022</v>
      </c>
      <c r="D116" s="241" t="s">
        <v>799</v>
      </c>
      <c r="E116" s="244" t="s">
        <v>899</v>
      </c>
      <c r="F116" s="239" t="s">
        <v>1273</v>
      </c>
      <c r="G116" s="243">
        <f>'3-OPP'!E21</f>
        <v>-382017.8300000001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 t="str">
        <f t="shared" si="14"/>
        <v>30.06.2022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 t="str">
        <f t="shared" si="14"/>
        <v>30.06.2022</v>
      </c>
      <c r="D118" s="241" t="s">
        <v>801</v>
      </c>
      <c r="E118" s="244" t="s">
        <v>901</v>
      </c>
      <c r="F118" s="239" t="s">
        <v>1273</v>
      </c>
      <c r="G118" s="243">
        <f>'3-OPP'!E23</f>
        <v>-206.6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 t="str">
        <f t="shared" si="14"/>
        <v>30.06.2022</v>
      </c>
      <c r="D119" s="241" t="s">
        <v>802</v>
      </c>
      <c r="E119" s="244" t="s">
        <v>902</v>
      </c>
      <c r="F119" s="239" t="s">
        <v>1273</v>
      </c>
      <c r="G119" s="243">
        <f>'3-OPP'!E24</f>
        <v>252678.17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 t="str">
        <f t="shared" si="14"/>
        <v>30.06.2022</v>
      </c>
      <c r="D120" s="241" t="s">
        <v>803</v>
      </c>
      <c r="E120" s="246" t="s">
        <v>903</v>
      </c>
      <c r="F120" s="239" t="s">
        <v>1273</v>
      </c>
      <c r="G120" s="243">
        <f>'3-OPP'!E25</f>
        <v>-136043.08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 t="str">
        <f t="shared" si="14"/>
        <v>30.06.2022</v>
      </c>
      <c r="D121" s="241" t="s">
        <v>804</v>
      </c>
      <c r="E121" s="246" t="s">
        <v>904</v>
      </c>
      <c r="F121" s="239" t="s">
        <v>1273</v>
      </c>
      <c r="G121" s="243">
        <f>'3-OPP'!E26</f>
        <v>-19012.89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 t="str">
        <f t="shared" si="14"/>
        <v>30.06.2022</v>
      </c>
      <c r="D122" s="241" t="s">
        <v>805</v>
      </c>
      <c r="E122" s="246" t="s">
        <v>905</v>
      </c>
      <c r="F122" s="239" t="s">
        <v>1273</v>
      </c>
      <c r="G122" s="243">
        <f>'3-OPP'!E27</f>
        <v>-4075.88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 t="str">
        <f t="shared" si="14"/>
        <v>30.06.2022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 t="str">
        <f t="shared" si="14"/>
        <v>30.06.2022</v>
      </c>
      <c r="D124" s="247" t="s">
        <v>807</v>
      </c>
      <c r="E124" s="242" t="s">
        <v>94</v>
      </c>
      <c r="F124" s="239" t="s">
        <v>1273</v>
      </c>
      <c r="G124" s="243">
        <f>'3-OPP'!E29</f>
        <v>-288678.1100000001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 t="str">
        <f t="shared" si="14"/>
        <v>30.06.2022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 t="str">
        <f t="shared" si="14"/>
        <v>30.06.2022</v>
      </c>
      <c r="D126" s="241" t="s">
        <v>808</v>
      </c>
      <c r="E126" s="244" t="s">
        <v>907</v>
      </c>
      <c r="F126" s="239" t="s">
        <v>1273</v>
      </c>
      <c r="G126" s="243">
        <f>'3-OPP'!E31</f>
        <v>-6407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 t="str">
        <f t="shared" si="14"/>
        <v>30.06.2022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 t="str">
        <f t="shared" si="14"/>
        <v>30.06.2022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 t="str">
        <f t="shared" si="14"/>
        <v>30.06.2022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 t="str">
        <f t="shared" si="14"/>
        <v>30.06.2022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 t="str">
        <f t="shared" si="14"/>
        <v>30.06.2022</v>
      </c>
      <c r="D131" s="247" t="s">
        <v>813</v>
      </c>
      <c r="E131" s="242" t="s">
        <v>126</v>
      </c>
      <c r="F131" s="239" t="s">
        <v>1273</v>
      </c>
      <c r="G131" s="243">
        <f>'3-OPP'!E36</f>
        <v>-6407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 t="str">
        <f t="shared" si="14"/>
        <v>30.06.2022</v>
      </c>
      <c r="D132" s="247" t="s">
        <v>814</v>
      </c>
      <c r="E132" s="242" t="s">
        <v>62</v>
      </c>
      <c r="F132" s="239" t="s">
        <v>1273</v>
      </c>
      <c r="G132" s="243">
        <f>'3-OPP'!E37</f>
        <v>-177070.2400000001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 t="str">
        <f t="shared" si="14"/>
        <v>30.06.2022</v>
      </c>
      <c r="D133" s="247" t="s">
        <v>815</v>
      </c>
      <c r="E133" s="242" t="s">
        <v>916</v>
      </c>
      <c r="F133" s="239" t="s">
        <v>1273</v>
      </c>
      <c r="G133" s="243">
        <f>'3-OPP'!E38</f>
        <v>933247.53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 t="str">
        <f t="shared" si="14"/>
        <v>30.06.2022</v>
      </c>
      <c r="D134" s="247" t="s">
        <v>816</v>
      </c>
      <c r="E134" s="242" t="s">
        <v>917</v>
      </c>
      <c r="F134" s="239" t="s">
        <v>1273</v>
      </c>
      <c r="G134" s="243">
        <f>'3-OPP'!E39</f>
        <v>756177.2899999999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 t="str">
        <f t="shared" si="14"/>
        <v>30.06.2022</v>
      </c>
      <c r="D135" s="241" t="s">
        <v>817</v>
      </c>
      <c r="E135" s="245" t="s">
        <v>72</v>
      </c>
      <c r="F135" s="239" t="s">
        <v>1273</v>
      </c>
      <c r="G135" s="243">
        <f>'3-OPP'!E40</f>
        <v>756177.29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 t="str">
        <f t="shared" si="14"/>
        <v>30.06.2022</v>
      </c>
      <c r="D136" s="248" t="s">
        <v>818</v>
      </c>
      <c r="E136" s="249" t="s">
        <v>76</v>
      </c>
      <c r="F136" s="227" t="s">
        <v>1274</v>
      </c>
      <c r="G136" s="231">
        <f>'4-OSK'!I13</f>
        <v>7728161.75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 t="str">
        <f t="shared" si="14"/>
        <v>30.06.2022</v>
      </c>
      <c r="D137" s="248" t="s">
        <v>819</v>
      </c>
      <c r="E137" s="249" t="s">
        <v>49</v>
      </c>
      <c r="F137" s="227" t="s">
        <v>1274</v>
      </c>
      <c r="G137" s="231">
        <f>'4-OSK'!I14</f>
        <v>10428212.64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 t="str">
        <f t="shared" si="14"/>
        <v>30.06.2022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 t="str">
        <f t="shared" si="14"/>
        <v>30.06.2022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 t="str">
        <f t="shared" si="14"/>
        <v>30.06.2022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 t="str">
        <f t="shared" si="14"/>
        <v>30.06.2022</v>
      </c>
      <c r="D141" s="248" t="s">
        <v>823</v>
      </c>
      <c r="E141" s="249" t="s">
        <v>51</v>
      </c>
      <c r="F141" s="227" t="s">
        <v>1274</v>
      </c>
      <c r="G141" s="231">
        <f>'4-OSK'!I18</f>
        <v>10428212.64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 t="str">
        <f aca="true" t="shared" si="17" ref="C142:C155">EndDate</f>
        <v>30.06.2022</v>
      </c>
      <c r="D142" s="248" t="s">
        <v>824</v>
      </c>
      <c r="E142" s="249" t="s">
        <v>127</v>
      </c>
      <c r="F142" s="227" t="s">
        <v>1274</v>
      </c>
      <c r="G142" s="231">
        <f>'4-OSK'!I19</f>
        <v>-16914.699999999983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 t="str">
        <f t="shared" si="17"/>
        <v>30.06.2022</v>
      </c>
      <c r="D143" s="248" t="s">
        <v>825</v>
      </c>
      <c r="E143" s="250" t="s">
        <v>203</v>
      </c>
      <c r="F143" s="227" t="s">
        <v>1274</v>
      </c>
      <c r="G143" s="231">
        <f>'4-OSK'!I20</f>
        <v>267686.22000000003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 t="str">
        <f t="shared" si="17"/>
        <v>30.06.2022</v>
      </c>
      <c r="D144" s="248" t="s">
        <v>826</v>
      </c>
      <c r="E144" s="250" t="s">
        <v>204</v>
      </c>
      <c r="F144" s="227" t="s">
        <v>1274</v>
      </c>
      <c r="G144" s="231">
        <f>'4-OSK'!I21</f>
        <v>-284600.92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 t="str">
        <f t="shared" si="17"/>
        <v>30.06.2022</v>
      </c>
      <c r="D145" s="248" t="s">
        <v>827</v>
      </c>
      <c r="E145" s="249" t="s">
        <v>52</v>
      </c>
      <c r="F145" s="227" t="s">
        <v>1274</v>
      </c>
      <c r="G145" s="231">
        <f>'4-OSK'!I22</f>
        <v>703576.66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 t="str">
        <f t="shared" si="17"/>
        <v>30.06.2022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 t="str">
        <f t="shared" si="17"/>
        <v>30.06.2022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 t="str">
        <f t="shared" si="17"/>
        <v>30.06.2022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 t="str">
        <f t="shared" si="17"/>
        <v>30.06.2022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 t="str">
        <f t="shared" si="17"/>
        <v>30.06.2022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 t="str">
        <f t="shared" si="17"/>
        <v>30.06.2022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 t="str">
        <f t="shared" si="17"/>
        <v>30.06.2022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 t="str">
        <f t="shared" si="17"/>
        <v>30.06.2022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 t="str">
        <f t="shared" si="17"/>
        <v>30.06.2022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 t="str">
        <f t="shared" si="17"/>
        <v>30.06.2022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ДФ АДВАНС ИНВЕСТ</v>
      </c>
      <c r="B157" s="227" t="str">
        <f aca="true" t="shared" si="19" ref="B157:B201">dfRG</f>
        <v>05-1134</v>
      </c>
      <c r="C157" s="228" t="str">
        <f aca="true" t="shared" si="20" ref="C157:C201">EndDate</f>
        <v>30.06.2022</v>
      </c>
      <c r="D157" s="248" t="s">
        <v>827</v>
      </c>
      <c r="E157" s="249" t="s">
        <v>55</v>
      </c>
      <c r="F157" s="227" t="s">
        <v>1274</v>
      </c>
      <c r="G157" s="231">
        <f>'4-OSK'!I34</f>
        <v>11114874.6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 t="str">
        <f t="shared" si="20"/>
        <v>30.06.2022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 t="str">
        <f t="shared" si="20"/>
        <v>30.06.2022</v>
      </c>
      <c r="D159" s="248" t="s">
        <v>840</v>
      </c>
      <c r="E159" s="249" t="s">
        <v>56</v>
      </c>
      <c r="F159" s="227" t="s">
        <v>1274</v>
      </c>
      <c r="G159" s="231">
        <f>'4-OSK'!I36</f>
        <v>11114874.6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 t="str">
        <f t="shared" si="20"/>
        <v>30.06.2022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 t="str">
        <f t="shared" si="20"/>
        <v>30.06.2022</v>
      </c>
      <c r="D161" s="349" t="s">
        <v>1302</v>
      </c>
      <c r="E161" s="350" t="s">
        <v>1280</v>
      </c>
      <c r="F161" s="268" t="s">
        <v>1315</v>
      </c>
      <c r="G161" s="365">
        <f>'5-DI'!D12</f>
        <v>6103135.4422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 t="str">
        <f t="shared" si="20"/>
        <v>30.06.2022</v>
      </c>
      <c r="D162" s="349" t="s">
        <v>1303</v>
      </c>
      <c r="E162" s="351" t="s">
        <v>1279</v>
      </c>
      <c r="F162" s="268" t="s">
        <v>1315</v>
      </c>
      <c r="G162" s="365">
        <f>'5-DI'!D13</f>
        <v>6093345.658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 t="str">
        <f t="shared" si="20"/>
        <v>30.06.2022</v>
      </c>
      <c r="D163" s="349" t="s">
        <v>1304</v>
      </c>
      <c r="E163" s="352" t="s">
        <v>1292</v>
      </c>
      <c r="F163" s="268" t="s">
        <v>1315</v>
      </c>
      <c r="G163" s="365">
        <f>'5-DI'!D14</f>
        <v>153230.4138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 t="str">
        <f t="shared" si="20"/>
        <v>30.06.2022</v>
      </c>
      <c r="D164" s="349" t="s">
        <v>1305</v>
      </c>
      <c r="E164" s="352" t="s">
        <v>1294</v>
      </c>
      <c r="F164" s="268" t="s">
        <v>1315</v>
      </c>
      <c r="G164" s="366">
        <f>'5-DI'!D15</f>
        <v>269149.36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 t="str">
        <f t="shared" si="20"/>
        <v>30.06.2022</v>
      </c>
      <c r="D165" s="349" t="s">
        <v>1306</v>
      </c>
      <c r="E165" s="352" t="s">
        <v>1293</v>
      </c>
      <c r="F165" s="268" t="s">
        <v>1315</v>
      </c>
      <c r="G165" s="365">
        <f>'5-DI'!D16</f>
        <v>163020.198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 t="str">
        <f t="shared" si="20"/>
        <v>30.06.2022</v>
      </c>
      <c r="D166" s="349" t="s">
        <v>1307</v>
      </c>
      <c r="E166" s="352" t="s">
        <v>1295</v>
      </c>
      <c r="F166" s="268" t="s">
        <v>1315</v>
      </c>
      <c r="G166" s="366">
        <f>'5-DI'!D17</f>
        <v>284600.92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 t="str">
        <f t="shared" si="20"/>
        <v>30.06.2022</v>
      </c>
      <c r="D167" s="349" t="s">
        <v>1308</v>
      </c>
      <c r="E167" s="352" t="s">
        <v>1296</v>
      </c>
      <c r="F167" s="268" t="s">
        <v>1315</v>
      </c>
      <c r="G167" s="365">
        <f>'5-DI'!D18</f>
        <v>1.7087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 t="str">
        <f t="shared" si="20"/>
        <v>30.06.2022</v>
      </c>
      <c r="D168" s="349" t="s">
        <v>1309</v>
      </c>
      <c r="E168" s="352" t="s">
        <v>1297</v>
      </c>
      <c r="F168" s="268" t="s">
        <v>1315</v>
      </c>
      <c r="G168" s="365">
        <f>'5-DI'!D19</f>
        <v>1.8241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 t="str">
        <f t="shared" si="20"/>
        <v>30.06.2022</v>
      </c>
      <c r="D169" s="349" t="s">
        <v>1310</v>
      </c>
      <c r="E169" s="352" t="s">
        <v>1342</v>
      </c>
      <c r="F169" s="268" t="s">
        <v>1315</v>
      </c>
      <c r="G169" s="366">
        <f>'5-DI'!D20</f>
        <v>0</v>
      </c>
    </row>
    <row r="170" spans="1:7" ht="31.5">
      <c r="A170" s="267" t="str">
        <f t="shared" si="18"/>
        <v>ДФ АДВАНС ИНВЕСТ</v>
      </c>
      <c r="B170" s="268" t="str">
        <f t="shared" si="19"/>
        <v>05-1134</v>
      </c>
      <c r="C170" s="269" t="str">
        <f t="shared" si="20"/>
        <v>30.06.2022</v>
      </c>
      <c r="D170" s="349" t="s">
        <v>1344</v>
      </c>
      <c r="E170" s="352" t="s">
        <v>1343</v>
      </c>
      <c r="F170" s="268" t="s">
        <v>1315</v>
      </c>
      <c r="G170" s="365">
        <f>'5-DI'!D21</f>
        <v>0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 t="str">
        <f t="shared" si="20"/>
        <v>30.06.2022</v>
      </c>
      <c r="D171" s="349" t="s">
        <v>1311</v>
      </c>
      <c r="E171" s="353" t="s">
        <v>1298</v>
      </c>
      <c r="F171" s="268" t="s">
        <v>1315</v>
      </c>
      <c r="G171" s="367">
        <f>'5-DI'!D22</f>
        <v>130581.59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 t="str">
        <f t="shared" si="20"/>
        <v>30.06.2022</v>
      </c>
      <c r="D172" s="349" t="s">
        <v>1313</v>
      </c>
      <c r="E172" s="353" t="s">
        <v>1299</v>
      </c>
      <c r="F172" s="268" t="s">
        <v>1315</v>
      </c>
      <c r="G172" s="367">
        <f>'5-DI'!D23</f>
        <v>19060.23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 t="str">
        <f t="shared" si="20"/>
        <v>30.06.2022</v>
      </c>
      <c r="D173" s="349" t="s">
        <v>1328</v>
      </c>
      <c r="E173" s="353" t="s">
        <v>1300</v>
      </c>
      <c r="F173" s="268" t="s">
        <v>1315</v>
      </c>
      <c r="G173" s="367">
        <f>'5-DI'!D24</f>
        <v>5877.38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 t="str">
        <f t="shared" si="20"/>
        <v>30.06.2022</v>
      </c>
      <c r="D174" s="349" t="s">
        <v>1329</v>
      </c>
      <c r="E174" s="353" t="s">
        <v>1324</v>
      </c>
      <c r="F174" s="268" t="s">
        <v>1315</v>
      </c>
      <c r="G174" s="368">
        <f>'5-DI'!D25</f>
        <v>0.0675367238251301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 t="str">
        <f t="shared" si="20"/>
        <v>30.06.2022</v>
      </c>
      <c r="D175" s="349" t="s">
        <v>1330</v>
      </c>
      <c r="E175" s="353" t="s">
        <v>1325</v>
      </c>
      <c r="F175" s="268" t="s">
        <v>1315</v>
      </c>
      <c r="G175" s="368">
        <f>'5-DI'!D26</f>
        <v>0.8241</v>
      </c>
    </row>
    <row r="176" spans="1:7" ht="15.75">
      <c r="A176" s="267" t="str">
        <f t="shared" si="18"/>
        <v>ДФ АДВАНС ИНВЕСТ</v>
      </c>
      <c r="B176" s="268" t="str">
        <f t="shared" si="19"/>
        <v>05-1134</v>
      </c>
      <c r="C176" s="269" t="str">
        <f t="shared" si="20"/>
        <v>30.06.2022</v>
      </c>
      <c r="D176" s="349" t="s">
        <v>1331</v>
      </c>
      <c r="E176" s="353" t="s">
        <v>1326</v>
      </c>
      <c r="F176" s="268" t="s">
        <v>1315</v>
      </c>
      <c r="G176" s="368">
        <f>'5-DI'!D27</f>
        <v>0.22095046854083011</v>
      </c>
    </row>
    <row r="177" spans="1:7" ht="15.75">
      <c r="A177" s="267" t="str">
        <f t="shared" si="18"/>
        <v>ДФ АДВАНС ИНВЕСТ</v>
      </c>
      <c r="B177" s="268" t="str">
        <f t="shared" si="19"/>
        <v>05-1134</v>
      </c>
      <c r="C177" s="269" t="str">
        <f t="shared" si="20"/>
        <v>30.06.2022</v>
      </c>
      <c r="D177" s="349" t="s">
        <v>1339</v>
      </c>
      <c r="E177" s="353" t="s">
        <v>1327</v>
      </c>
      <c r="F177" s="268" t="s">
        <v>1315</v>
      </c>
      <c r="G177" s="368">
        <f>'5-DI'!D28</f>
        <v>0.125994001805517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 t="str">
        <f t="shared" si="20"/>
        <v>30.06.2022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 t="str">
        <f t="shared" si="20"/>
        <v>30.06.2022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 t="str">
        <f t="shared" si="20"/>
        <v>30.06.2022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 t="str">
        <f t="shared" si="20"/>
        <v>30.06.2022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ДФ АДВАНС ИНВЕСТ</v>
      </c>
      <c r="B182" s="239" t="str">
        <f t="shared" si="19"/>
        <v>05-1134</v>
      </c>
      <c r="C182" s="240" t="str">
        <f t="shared" si="20"/>
        <v>30.06.2022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ДФ АДВАНС ИНВЕСТ</v>
      </c>
      <c r="B183" s="239" t="str">
        <f t="shared" si="19"/>
        <v>05-1134</v>
      </c>
      <c r="C183" s="240" t="str">
        <f t="shared" si="20"/>
        <v>30.06.2022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ДФ АДВАНС ИНВЕСТ</v>
      </c>
      <c r="B184" s="239" t="str">
        <f t="shared" si="19"/>
        <v>05-1134</v>
      </c>
      <c r="C184" s="240" t="str">
        <f t="shared" si="20"/>
        <v>30.06.2022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 t="str">
        <f t="shared" si="20"/>
        <v>30.06.2022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 t="str">
        <f t="shared" si="20"/>
        <v>30.06.2022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 t="str">
        <f t="shared" si="20"/>
        <v>30.06.2022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 t="str">
        <f t="shared" si="20"/>
        <v>30.06.2022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 t="str">
        <f t="shared" si="20"/>
        <v>30.06.2022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 t="str">
        <f t="shared" si="20"/>
        <v>30.06.2022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ДФ АДВАНС ИНВЕСТ</v>
      </c>
      <c r="B191" s="259" t="str">
        <f t="shared" si="19"/>
        <v>05-1134</v>
      </c>
      <c r="C191" s="260" t="str">
        <f t="shared" si="20"/>
        <v>30.06.2022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 t="str">
        <f t="shared" si="20"/>
        <v>30.06.2022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ДФ АДВАНС ИНВЕСТ</v>
      </c>
      <c r="B193" s="259" t="str">
        <f t="shared" si="19"/>
        <v>05-1134</v>
      </c>
      <c r="C193" s="260" t="str">
        <f t="shared" si="20"/>
        <v>30.06.2022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 t="str">
        <f t="shared" si="20"/>
        <v>30.06.2022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 t="str">
        <f t="shared" si="20"/>
        <v>30.06.2022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 t="str">
        <f t="shared" si="20"/>
        <v>30.06.2022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ДФ АДВАНС ИНВЕСТ</v>
      </c>
      <c r="B197" s="259" t="str">
        <f t="shared" si="19"/>
        <v>05-1134</v>
      </c>
      <c r="C197" s="260" t="str">
        <f t="shared" si="20"/>
        <v>30.06.2022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ДФ АДВАНС ИНВЕСТ</v>
      </c>
      <c r="B198" s="259" t="str">
        <f t="shared" si="19"/>
        <v>05-1134</v>
      </c>
      <c r="C198" s="260" t="str">
        <f t="shared" si="20"/>
        <v>30.06.2022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 t="str">
        <f t="shared" si="20"/>
        <v>30.06.2022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ДФ АДВАНС ИНВЕСТ</v>
      </c>
      <c r="B200" s="268" t="str">
        <f t="shared" si="19"/>
        <v>05-1134</v>
      </c>
      <c r="C200" s="269" t="str">
        <f t="shared" si="20"/>
        <v>30.06.2022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ДФ АДВАНС ИНВЕСТ</v>
      </c>
      <c r="B201" s="268" t="str">
        <f t="shared" si="19"/>
        <v>05-1134</v>
      </c>
      <c r="C201" s="269" t="str">
        <f t="shared" si="20"/>
        <v>30.06.2022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ДФ АДВАНС ИНВЕСТ</v>
      </c>
      <c r="B202" s="268" t="str">
        <f aca="true" t="shared" si="22" ref="B202:B214">dfRG</f>
        <v>05-1134</v>
      </c>
      <c r="C202" s="269" t="str">
        <f aca="true" t="shared" si="23" ref="C202:C214">EndDate</f>
        <v>30.06.2022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 t="str">
        <f t="shared" si="23"/>
        <v>30.06.2022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 t="str">
        <f t="shared" si="23"/>
        <v>30.06.2022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 t="str">
        <f t="shared" si="23"/>
        <v>30.06.2022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 t="str">
        <f t="shared" si="23"/>
        <v>30.06.2022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ДФ АДВАНС ИНВЕСТ</v>
      </c>
      <c r="B207" s="268" t="str">
        <f t="shared" si="22"/>
        <v>05-1134</v>
      </c>
      <c r="C207" s="269" t="str">
        <f t="shared" si="23"/>
        <v>30.06.2022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ДФ АДВАНС ИНВЕСТ</v>
      </c>
      <c r="B208" s="268" t="str">
        <f t="shared" si="22"/>
        <v>05-1134</v>
      </c>
      <c r="C208" s="269" t="str">
        <f t="shared" si="23"/>
        <v>30.06.2022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 t="str">
        <f t="shared" si="23"/>
        <v>30.06.2022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ДФ АДВАНС ИНВЕСТ</v>
      </c>
      <c r="B210" s="268" t="str">
        <f t="shared" si="22"/>
        <v>05-1134</v>
      </c>
      <c r="C210" s="269" t="str">
        <f t="shared" si="23"/>
        <v>30.06.2022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ДФ АДВАНС ИНВЕСТ</v>
      </c>
      <c r="B211" s="268" t="str">
        <f t="shared" si="22"/>
        <v>05-1134</v>
      </c>
      <c r="C211" s="269" t="str">
        <f t="shared" si="23"/>
        <v>30.06.2022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ДФ АДВАНС ИНВЕСТ</v>
      </c>
      <c r="B212" s="268" t="str">
        <f t="shared" si="22"/>
        <v>05-1134</v>
      </c>
      <c r="C212" s="269" t="str">
        <f t="shared" si="23"/>
        <v>30.06.2022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ДФ АДВАНС ИНВЕСТ</v>
      </c>
      <c r="B213" s="268" t="str">
        <f t="shared" si="22"/>
        <v>05-1134</v>
      </c>
      <c r="C213" s="269" t="str">
        <f t="shared" si="23"/>
        <v>30.06.2022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ДФ АДВАНС ИНВЕСТ</v>
      </c>
      <c r="B214" s="277" t="str">
        <f t="shared" si="22"/>
        <v>05-1134</v>
      </c>
      <c r="C214" s="278" t="str">
        <f t="shared" si="23"/>
        <v>30.06.2022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2022-07-12T14:52:48Z</cp:lastPrinted>
  <dcterms:created xsi:type="dcterms:W3CDTF">2004-03-04T10:58:58Z</dcterms:created>
  <dcterms:modified xsi:type="dcterms:W3CDTF">2022-08-01T12:17:45Z</dcterms:modified>
  <cp:category/>
  <cp:version/>
  <cp:contentType/>
  <cp:contentStatus/>
</cp:coreProperties>
</file>