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600" windowHeight="957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<sst xmlns="http://schemas.openxmlformats.org/spreadsheetml/2006/main" count="1963" uniqueCount="1354">
  <si>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</si>
  <si>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</si>
  <si>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</si>
  <si>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</si>
  <si>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</si>
  <si>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</si>
  <si>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</si>
  <si>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</si>
  <si>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</si>
  <si>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</si>
  <si>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</si>
  <si>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</si>
  <si>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</si>
  <si>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</si>
  <si>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</si>
  <si>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</si>
  <si>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</si>
  <si>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</si>
  <si>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</si>
  <si>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</si>
  <si>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</si>
  <si>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</si>
  <si>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</si>
  <si>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</si>
  <si>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</si>
  <si>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</si>
  <si>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</si>
  <si>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</si>
  <si>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</si>
  <si>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</si>
  <si>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</si>
  <si>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</si>
  <si>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</si>
  <si>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</si>
  <si>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</si>
  <si>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</si>
  <si>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</si>
  <si>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</si>
  <si>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</si>
  <si>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</si>
  <si>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</si>
  <si>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</si>
  <si>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</si>
  <si>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</si>
  <si>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</si>
  <si>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</si>
  <si>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</si>
  <si>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</si>
  <si>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</si>
  <si>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</si>
  <si>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</si>
  <si>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</si>
  <si>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</si>
  <si>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</si>
  <si>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</si>
  <si>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</si>
  <si>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</si>
  <si>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</si>
  <si>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</si>
  <si>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</si>
  <si>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</si>
  <si>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</si>
  <si>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</si>
  <si>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</si>
  <si>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</si>
  <si>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</si>
  <si>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</si>
  <si>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</si>
  <si>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</si>
  <si>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</si>
  <si>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</si>
  <si>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</si>
  <si>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</si>
  <si>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</si>
  <si>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</si>
  <si>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</si>
  <si>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</si>
  <si>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</si>
  <si>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</si>
  <si>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</si>
  <si>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</si>
  <si>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</si>
  <si>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</si>
  <si>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</si>
  <si>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</si>
  <si>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</si>
  <si>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</si>
  <si>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</si>
  <si>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</si>
  <si>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</si>
  <si>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</si>
  <si>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</si>
  <si>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</si>
  <si>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</si>
  <si>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</si>
  <si>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</si>
  <si>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</si>
  <si>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</si>
  <si>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</si>
  <si>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</si>
  <si>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</si>
  <si>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</si>
  <si>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</si>
  <si>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</si>
  <si>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</si>
  <si>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</si>
  <si>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</si>
  <si>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</si>
  <si>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</si>
  <si>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</si>
  <si>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</si>
  <si>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</si>
  <si>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</si>
  <si>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</si>
  <si>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</si>
  <si>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</si>
  <si>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</si>
  <si>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</si>
  <si>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</si>
  <si>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</si>
  <si>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</si>
  <si>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</si>
  <si>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</si>
  <si>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</si>
  <si>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</si>
  <si>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</si>
  <si>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</si>
  <si>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</si>
  <si>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</si>
  <si>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</si>
  <si>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</si>
  <si>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</si>
  <si>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</si>
  <si>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</si>
  <si>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</si>
  <si>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</si>
  <si>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</si>
  <si>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</si>
  <si>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</si>
  <si>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</si>
  <si>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</si>
  <si>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</si>
  <si>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</si>
  <si>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</si>
  <si>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</si>
  <si>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</si>
  <si>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</si>
  <si>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</si>
  <si>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</si>
  <si>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</si>
  <si>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</si>
  <si>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</si>
  <si>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</si>
  <si>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</si>
  <si>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</si>
  <si>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</si>
  <si>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</si>
  <si>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</si>
  <si>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</si>
  <si>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</si>
  <si>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</si>
  <si>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</si>
  <si>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</si>
  <si>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</si>
  <si>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</si>
  <si>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</si>
  <si>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</si>
  <si>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</si>
  <si>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</si>
  <si>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</si>
  <si>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</si>
  <si>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</si>
  <si>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</si>
  <si>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</si>
  <si>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</si>
  <si>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</si>
  <si>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</si>
  <si>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</si>
  <si>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</si>
  <si>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</si>
  <si>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</si>
  <si>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</si>
  <si>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</si>
  <si>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</si>
  <si>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</si>
  <si>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</si>
  <si>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</si>
  <si>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</si>
  <si>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</si>
  <si>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</si>
  <si>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</si>
  <si>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</si>
  <si>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</si>
  <si>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</si>
  <si>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</si>
  <si>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</si>
  <si>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</si>
  <si>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</si>
  <si>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</si>
  <si>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</si>
  <si>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</si>
  <si>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</si>
  <si>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</si>
  <si>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</si>
  <si>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</si>
  <si>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</si>
  <si>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</si>
  <si>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</si>
  <si>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</si>
  <si>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</si>
  <si>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</si>
  <si>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</si>
  <si>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</si>
  <si>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</si>
  <si>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</si>
  <si>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</si>
  <si>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</si>
  <si>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</si>
  <si>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</si>
  <si>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</si>
  <si>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</si>
  <si>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</si>
  <si>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</si>
  <si>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</si>
  <si>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</si>
  <si>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</si>
  <si>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</si>
  <si>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</si>
  <si>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</si>
  <si>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</si>
  <si>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</si>
  <si>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</si>
  <si>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</si>
  <si>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</si>
  <si>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</si>
  <si>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</si>
  <si>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</si>
  <si>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</si>
  <si>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</si>
  <si>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</si>
  <si>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</si>
  <si>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</si>
  <si>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</si>
  <si>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</si>
  <si>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</si>
  <si>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</si>
  <si>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</si>
  <si>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</si>
  <si>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</si>
  <si>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</si>
  <si>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</si>
  <si>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</si>
  <si>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</si>
  <si>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</si>
  <si>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</si>
  <si>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</si>
  <si>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</si>
  <si>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</si>
  <si>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</si>
  <si>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</si>
  <si>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</si>
  <si>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</si>
  <si>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</si>
  <si>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</si>
  <si>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</si>
  <si>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</si>
  <si>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</si>
  <si>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</si>
  <si>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</si>
  <si>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</si>
  <si>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</si>
  <si>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</si>
  <si>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</si>
  <si>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</si>
  <si>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</si>
  <si>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</si>
  <si>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</si>
  <si>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</si>
  <si>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</si>
  <si>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</si>
  <si>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</si>
  <si>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</si>
  <si>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</si>
  <si>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</si>
  <si>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</si>
  <si>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</si>
  <si>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</si>
  <si>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</si>
  <si>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</si>
  <si>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</si>
  <si>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</si>
  <si>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</si>
  <si>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</si>
  <si>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</si>
  <si>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</si>
  <si>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</si>
  <si>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</si>
  <si>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</si>
  <si>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</si>
  <si>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</si>
  <si>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</si>
  <si>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</si>
  <si>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</si>
  <si>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</si>
  <si>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</si>
  <si>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</si>
  <si>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</si>
  <si>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</si>
  <si>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</si>
  <si>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</si>
  <si>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</si>
  <si>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</si>
  <si>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</si>
  <si>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</si>
  <si>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</si>
  <si>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</si>
  <si>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</si>
  <si>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</si>
  <si>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</si>
  <si>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</si>
  <si>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</si>
  <si>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</si>
  <si>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</si>
  <si>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</si>
  <si>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</si>
  <si>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</si>
  <si>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</si>
  <si>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</si>
  <si>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</si>
  <si>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</si>
  <si>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</si>
  <si>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</si>
  <si>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</si>
  <si>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</si>
  <si>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</si>
  <si>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</si>
  <si>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</si>
  <si>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</si>
  <si>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</si>
  <si>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</si>
  <si>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</si>
  <si>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</si>
  <si>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</si>
  <si>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</si>
  <si>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</si>
  <si>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</si>
  <si>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</si>
  <si>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</si>
  <si>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</si>
  <si>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</si>
  <si>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</si>
  <si>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</si>
  <si>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</si>
  <si>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</si>
  <si>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</si>
  <si>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</si>
  <si>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</si>
  <si>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</si>
  <si>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</si>
  <si>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</si>
  <si>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</si>
  <si>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</si>
  <si>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</si>
  <si>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</si>
  <si>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</si>
  <si>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</si>
  <si>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</si>
  <si>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</si>
  <si>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</si>
  <si>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</si>
  <si>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</si>
  <si>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</si>
  <si>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</si>
  <si>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</si>
  <si>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</si>
  <si>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</si>
  <si>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</si>
  <si>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</si>
  <si>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</si>
  <si>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</si>
  <si>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</si>
  <si>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</si>
  <si>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</si>
  <si>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</si>
  <si>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</si>
  <si>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</si>
  <si>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</si>
  <si>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</si>
  <si>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</si>
  <si>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</si>
  <si>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</si>
  <si>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</si>
  <si>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</si>
  <si>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</si>
  <si>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</si>
  <si>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</si>
  <si>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</si>
  <si>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</si>
  <si>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</si>
  <si>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</si>
  <si>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</si>
  <si>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</si>
  <si>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</si>
  <si>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</si>
  <si>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</si>
  <si>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</si>
  <si>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</si>
  <si>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</si>
  <si>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</si>
  <si>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</si>
  <si>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</si>
  <si>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</si>
  <si>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</si>
  <si>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</si>
  <si>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</si>
  <si>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</si>
  <si>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</si>
  <si>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</si>
  <si>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</si>
  <si>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</si>
  <si>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</si>
  <si>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</si>
  <si>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</si>
  <si>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</si>
  <si>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</si>
  <si>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</si>
  <si>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</si>
  <si>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</si>
  <si>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</si>
  <si>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</si>
  <si>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</si>
  <si>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</si>
  <si>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</si>
  <si>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</si>
  <si>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</si>
  <si>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</si>
  <si>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</si>
  <si>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</si>
  <si>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</si>
  <si>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</si>
  <si>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</si>
  <si>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</si>
  <si>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</si>
  <si>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</si>
  <si>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</si>
  <si>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</si>
  <si>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</si>
  <si>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</si>
  <si>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</si>
  <si>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</si>
  <si>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</si>
  <si>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</si>
  <si>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</si>
  <si>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</si>
  <si>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</si>
  <si>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</si>
  <si>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</si>
  <si>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</si>
  <si>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</si>
  <si>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</si>
  <si>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</si>
  <si>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</si>
  <si>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</si>
  <si>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</si>
  <si>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</si>
  <si>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</si>
  <si>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</si>
  <si>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</si>
  <si>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</si>
  <si>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</si>
  <si>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</si>
  <si>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</si>
  <si>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</si>
  <si>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</si>
  <si>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</si>
  <si>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</si>
  <si>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</si>
  <si>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</si>
  <si>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</si>
  <si>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</si>
  <si>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</si>
  <si>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</si>
  <si>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</si>
  <si>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</si>
  <si>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</si>
  <si>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</si>
  <si>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</si>
  <si>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</si>
  <si>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</si>
  <si>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</si>
  <si>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</si>
  <si>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</si>
  <si>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</si>
  <si>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</si>
  <si>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</si>
  <si>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</si>
  <si>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</si>
  <si>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</si>
  <si>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</si>
  <si>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</si>
  <si>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</si>
  <si>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</si>
  <si>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</si>
  <si>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</si>
  <si>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</si>
  <si>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</si>
  <si>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</si>
  <si>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</si>
  <si>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</si>
  <si>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</si>
  <si>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</si>
  <si>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</si>
  <si>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</si>
  <si>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</si>
  <si>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</si>
  <si>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</si>
  <si>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</si>
  <si>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</si>
  <si>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</si>
  <si>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</si>
  <si>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</si>
  <si>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</si>
  <si>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</si>
  <si>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</si>
  <si>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</si>
  <si>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</si>
  <si>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</si>
  <si>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</si>
  <si>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</si>
  <si>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</si>
  <si>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</si>
  <si>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</si>
  <si>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</si>
  <si>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</si>
  <si>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</si>
  <si>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</si>
  <si>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</si>
  <si>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</si>
  <si>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</si>
  <si>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</si>
  <si>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</si>
  <si>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</si>
  <si>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</si>
  <si>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</si>
  <si>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</si>
  <si>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</si>
  <si>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</si>
  <si>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</si>
  <si>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</si>
  <si>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</si>
  <si>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</si>
  <si>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</si>
  <si>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</si>
  <si>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</si>
  <si>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</si>
  <si>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</si>
  <si>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</si>
  <si>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</si>
  <si>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</si>
  <si>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</si>
  <si>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</si>
  <si>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</si>
  <si>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</si>
  <si>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</si>
  <si>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</si>
  <si>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</si>
  <si>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</si>
  <si>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</si>
  <si>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</si>
  <si>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</si>
  <si>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</si>
  <si>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</si>
  <si>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</si>
  <si>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</si>
  <si>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</si>
  <si>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</si>
  <si>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</si>
  <si>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</si>
  <si>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</si>
  <si>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</si>
  <si>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</si>
  <si>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</si>
  <si>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</si>
  <si>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</si>
  <si>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</si>
  <si>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</si>
  <si>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</si>
  <si>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</si>
  <si>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</si>
  <si>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</si>
  <si>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</si>
  <si>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</si>
  <si>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</si>
  <si>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</si>
  <si>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</si>
  <si>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</si>
  <si>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</si>
  <si>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</si>
  <si>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</si>
  <si>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</si>
  <si>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</si>
  <si>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</si>
  <si>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</si>
  <si>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</si>
  <si>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</si>
  <si>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</si>
  <si>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</si>
  <si>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</si>
  <si>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</si>
  <si>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</si>
  <si>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</si>
  <si>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</si>
  <si>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</si>
  <si>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</si>
  <si>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</si>
  <si>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</si>
  <si>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</si>
  <si>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</si>
  <si>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</si>
  <si>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</si>
  <si>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</si>
  <si>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</si>
  <si>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</si>
  <si>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</si>
  <si>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</si>
  <si>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</si>
  <si>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</si>
  <si>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</si>
  <si>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</si>
  <si>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</si>
  <si>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</si>
  <si>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</si>
  <si>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</si>
  <si>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</si>
  <si>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</si>
  <si>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</si>
  <si>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</si>
  <si>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</si>
  <si>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</si>
  <si>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</si>
  <si>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</si>
  <si>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</si>
  <si>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</si>
  <si>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</si>
  <si>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</si>
  <si>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</si>
  <si>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</si>
  <si>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</si>
  <si>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</si>
  <si>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</si>
  <si>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</si>
  <si>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</si>
  <si>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</si>
  <si>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</si>
  <si>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</si>
  <si>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</si>
  <si>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</si>
  <si>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</si>
  <si>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</si>
  <si>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</si>
  <si>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</si>
  <si>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</si>
  <si>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</si>
  <si>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</si>
  <si>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</si>
  <si>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</si>
  <si>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</si>
  <si>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</si>
  <si>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</si>
  <si>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</si>
  <si>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</si>
  <si>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</si>
  <si>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</si>
  <si>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</si>
  <si>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</si>
  <si>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</si>
  <si>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</si>
  <si>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</si>
  <si>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</si>
  <si>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</si>
  <si>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</si>
  <si>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</si>
  <si>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</si>
  <si>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</si>
  <si>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</si>
  <si>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</si>
  <si>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</si>
  <si>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</si>
  <si>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</si>
  <si>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</si>
  <si>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</si>
  <si>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</si>
  <si>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</si>
  <si>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</si>
  <si>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</si>
  <si>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</si>
  <si>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</si>
  <si>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</si>
  <si>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</si>
  <si>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</si>
  <si>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</si>
  <si>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</si>
  <si>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</si>
  <si>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</si>
  <si>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</si>
  <si>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</si>
  <si>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</si>
  <si>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</si>
  <si>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</si>
  <si>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</si>
  <si>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</si>
  <si>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</si>
  <si>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</si>
  <si>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</si>
  <si>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</si>
  <si>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</si>
  <si>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</si>
  <si>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</si>
  <si>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</si>
  <si>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</si>
  <si>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</si>
  <si>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</si>
  <si>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</si>
  <si>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</si>
  <si>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</si>
  <si>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</si>
  <si>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</si>
  <si>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</si>
  <si>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</si>
  <si>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</si>
  <si>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</si>
  <si>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</si>
  <si>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</si>
  <si>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</si>
  <si>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</si>
  <si>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</si>
  <si>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</si>
  <si>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</si>
  <si>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</si>
  <si>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</si>
  <si>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</si>
  <si>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</si>
  <si>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</si>
  <si>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</si>
  <si>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</si>
  <si>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</si>
  <si>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</si>
  <si>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</si>
  <si>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</si>
  <si>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</si>
  <si>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</si>
  <si>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</si>
  <si>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</si>
  <si>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</si>
  <si>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</si>
  <si>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</si>
  <si>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</si>
  <si>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</si>
  <si>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</si>
  <si>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</si>
  <si>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</si>
  <si>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</si>
  <si>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</si>
  <si>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</si>
  <si>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</si>
  <si>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</si>
  <si>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</si>
  <si>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</si>
  <si>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</si>
  <si>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</si>
  <si>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</si>
  <si>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</si>
  <si>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</si>
  <si>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</si>
  <si>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</si>
  <si>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</si>
  <si>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</si>
  <si>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</si>
  <si>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</si>
  <si>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</si>
  <si>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</si>
  <si>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</si>
  <si>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</si>
  <si>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</si>
  <si>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</si>
  <si>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</si>
  <si>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</si>
  <si>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</si>
  <si>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</si>
  <si>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</si>
  <si>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</si>
  <si>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</si>
  <si>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</si>
  <si>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</si>
  <si>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</si>
  <si>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</si>
  <si>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</si>
  <si>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</si>
  <si>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</si>
  <si>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</si>
  <si>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</si>
  <si>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</si>
  <si>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</si>
  <si>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</si>
  <si>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</si>
  <si>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</si>
  <si>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</si>
  <si>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</si>
  <si>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</si>
  <si>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</si>
  <si>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</si>
  <si>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</si>
  <si>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</si>
  <si>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</si>
  <si>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</si>
  <si>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</si>
  <si>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</si>
  <si>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</si>
  <si>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</si>
  <si>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</si>
  <si>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</si>
  <si>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</si>
  <si>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</si>
  <si>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</si>
  <si>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</si>
  <si>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</si>
  <si>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</si>
  <si>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</si>
  <si>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</si>
  <si>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</si>
  <si>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</si>
  <si>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</si>
  <si>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</si>
  <si>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</si>
  <si>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</si>
  <si>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</si>
  <si>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</si>
  <si>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</si>
  <si>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</si>
  <si>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</si>
  <si>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</si>
  <si>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</si>
  <si>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</si>
  <si>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</si>
  <si>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</si>
  <si>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</si>
  <si>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</si>
  <si>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</si>
  <si>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</si>
  <si>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</si>
  <si>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</si>
  <si>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</si>
  <si>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</si>
  <si>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</si>
  <si>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</si>
  <si>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</si>
  <si>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</si>
  <si>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</si>
  <si>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</si>
  <si>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</si>
  <si>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</si>
  <si>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</si>
  <si>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</si>
  <si>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</si>
  <si>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</si>
  <si>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</si>
  <si>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</si>
  <si>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</si>
  <si>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</si>
  <si>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</si>
  <si>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</si>
  <si>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</si>
  <si>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</si>
  <si>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</si>
  <si>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</si>
  <si>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</si>
  <si>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</si>
  <si>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</si>
  <si>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</si>
  <si>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</si>
  <si>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</si>
  <si>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</si>
  <si>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</si>
  <si>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</si>
  <si>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</si>
  <si>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</si>
  <si>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</si>
  <si>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</si>
  <si>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</si>
  <si>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</si>
  <si>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</si>
  <si>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</si>
  <si>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</si>
  <si>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</si>
  <si>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</si>
  <si>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</si>
  <si>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</si>
  <si>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</si>
  <si>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</si>
  <si>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</si>
  <si>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</si>
  <si>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</si>
  <si>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</si>
  <si>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</si>
  <si>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</si>
  <si>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</si>
  <si>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</si>
  <si>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</si>
  <si>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</si>
  <si>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</si>
  <si>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</si>
  <si>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</si>
  <si>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</si>
  <si>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</si>
  <si>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</si>
  <si>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</si>
  <si>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</si>
  <si>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</si>
  <si>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</si>
  <si>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</si>
  <si>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</si>
  <si>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</si>
  <si>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</si>
  <si>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</si>
  <si>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</si>
  <si>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</si>
  <si>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</si>
  <si>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</si>
  <si>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</si>
  <si>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</si>
  <si>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</si>
  <si>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</si>
  <si>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</si>
  <si>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</si>
  <si>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</si>
  <si>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</si>
  <si>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</si>
  <si>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</si>
  <si>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</si>
  <si>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</si>
  <si>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</si>
  <si>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</si>
  <si>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</si>
  <si>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</si>
  <si>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</si>
  <si>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</si>
  <si>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</si>
  <si>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</si>
  <si>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</si>
  <si>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</si>
  <si>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</si>
  <si>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</si>
  <si>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</si>
  <si>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</si>
  <si>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</si>
  <si>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</si>
  <si>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</si>
  <si>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</si>
  <si>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</si>
  <si>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</si>
  <si>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</si>
  <si>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</si>
  <si>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</si>
  <si>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</si>
  <si>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</si>
  <si>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</si>
  <si>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</si>
  <si>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</si>
  <si>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</si>
  <si>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</si>
  <si>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</si>
  <si>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</si>
  <si>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</si>
  <si>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</si>
  <si>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</si>
  <si>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</si>
  <si>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</si>
  <si>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</si>
  <si>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</si>
  <si>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</si>
  <si>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</si>
  <si>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</si>
  <si>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</si>
  <si>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</si>
  <si>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</si>
  <si>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</si>
  <si>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</si>
  <si>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</si>
  <si>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</si>
  <si>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</si>
  <si>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</si>
  <si>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</si>
  <si>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</si>
  <si>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</si>
  <si>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</si>
  <si>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</si>
  <si>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</si>
  <si>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</si>
  <si>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</si>
  <si>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</si>
  <si>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</si>
  <si>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</si>
  <si>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</si>
  <si>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</si>
  <si>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</si>
  <si>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</si>
  <si>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</si>
  <si>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</si>
  <si>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</si>
  <si>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</si>
  <si>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</si>
  <si>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</si>
  <si>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</si>
  <si>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</si>
  <si>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</si>
  <si>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</si>
  <si>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</si>
  <si>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</si>
  <si>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</si>
  <si>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</si>
  <si>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</si>
  <si>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</si>
  <si>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</si>
  <si>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</si>
  <si>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</si>
  <si>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</si>
  <si>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</si>
  <si>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</si>
  <si>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</si>
  <si>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</si>
  <si>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</si>
  <si>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</si>
  <si>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</si>
  <si>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</si>
  <si>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</si>
  <si>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</si>
  <si>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</si>
  <si>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</si>
  <si>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</si>
  <si>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</si>
  <si>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</si>
  <si>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</si>
  <si>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</si>
  <si>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</si>
  <si>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</si>
  <si>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</si>
  <si>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</si>
  <si>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</si>
  <si>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</si>
  <si>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</si>
  <si>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</si>
  <si>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</si>
  <si>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</si>
  <si>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</si>
  <si>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</si>
  <si>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</si>
  <si>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</si>
  <si>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</si>
  <si>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</si>
  <si>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</si>
  <si>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</si>
  <si>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</si>
  <si>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</si>
  <si>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</si>
  <si>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</si>
  <si>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</si>
  <si>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</si>
  <si>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</si>
  <si>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</si>
  <si>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</si>
  <si>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</si>
  <si>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</si>
  <si>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</si>
  <si>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</si>
  <si>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</si>
  <si>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</si>
  <si>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</si>
  <si>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</si>
  <si>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</si>
  <si>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</si>
  <si>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</si>
  <si>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</si>
  <si>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</si>
  <si>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</si>
  <si>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</si>
  <si>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</si>
  <si>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</si>
  <si>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</si>
  <si>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</si>
  <si>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</si>
  <si>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</si>
  <si>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</si>
  <si>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</si>
  <si>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</si>
  <si>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</si>
  <si>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</si>
  <si>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</si>
  <si>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</si>
  <si>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</si>
  <si>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</si>
  <si>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</si>
  <si>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</si>
  <si>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</si>
  <si>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</si>
  <si>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</si>
  <si>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</si>
  <si>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</si>
  <si>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</si>
  <si>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</si>
  <si>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</si>
  <si>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</si>
  <si>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</si>
  <si>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</si>
  <si>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</si>
  <si>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</si>
  <si>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</si>
  <si>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</si>
  <si>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</si>
  <si>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</si>
  <si>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</si>
  <si>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</si>
  <si>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</si>
  <si>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</si>
  <si>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</si>
  <si>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</si>
  <si>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</si>
  <si>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</si>
  <si>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</si>
  <si>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</si>
  <si>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</si>
  <si>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</si>
  <si>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</si>
  <si>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</si>
  <si>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</si>
  <si>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</si>
  <si>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</si>
  <si>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</si>
  <si>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</si>
  <si>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</si>
  <si>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</si>
  <si>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</si>
  <si>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</si>
  <si>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</si>
  <si>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</si>
  <si>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</si>
  <si>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</si>
  <si>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</si>
  <si>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</si>
  <si>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</si>
  <si>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</si>
  <si>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</si>
  <si>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</si>
  <si>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</si>
  <si>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</si>
  <si>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</si>
  <si>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</si>
  <si>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</si>
  <si>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</si>
  <si>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</si>
  <si>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</si>
  <si>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</si>
  <si>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</si>
  <si>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</si>
  <si>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</si>
  <si>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</si>
  <si>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</si>
  <si>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</si>
  <si>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</si>
  <si>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</si>
  <si>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</si>
  <si>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</si>
  <si>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</si>
  <si>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</si>
  <si>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</si>
  <si>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</si>
  <si>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</si>
  <si>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</si>
  <si>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</si>
  <si>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</si>
  <si>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</si>
  <si>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</si>
  <si>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</si>
  <si>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</si>
  <si>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</si>
  <si>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</si>
  <si>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</si>
  <si>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</si>
  <si>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</si>
  <si>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</si>
  <si>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</si>
  <si>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</si>
  <si>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</si>
  <si>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</si>
  <si>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</si>
  <si>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</si>
  <si>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</si>
  <si>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</si>
  <si>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</si>
  <si>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</si>
  <si>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</si>
  <si>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</si>
  <si>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</si>
  <si>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</si>
  <si>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</si>
  <si>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</si>
  <si>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</si>
  <si>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</si>
  <si>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</si>
  <si>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</si>
  <si>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</si>
  <si>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</si>
  <si>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</si>
  <si>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</si>
  <si>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</si>
  <si>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</si>
  <si>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</si>
  <si>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</si>
  <si>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</si>
  <si>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</si>
  <si>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</si>
  <si>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</si>
  <si>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</si>
  <si>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</si>
  <si>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</si>
  <si>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</si>
  <si>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</si>
  <si>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</si>
  <si>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</si>
  <si>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</si>
  <si>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</si>
  <si>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</si>
  <si>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</si>
  <si>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</si>
  <si>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</si>
  <si>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</si>
  <si>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</si>
  <si>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</si>
  <si>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</si>
  <si>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</si>
  <si>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</si>
  <si>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</si>
  <si>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</si>
  <si>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</si>
  <si>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</si>
  <si>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</si>
  <si>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</si>
  <si>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</si>
  <si>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</si>
  <si>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</si>
  <si>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</si>
  <si>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</si>
  <si>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</si>
  <si>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</si>
  <si>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</si>
  <si>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</si>
  <si>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</si>
  <si>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</si>
  <si>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</si>
  <si>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</si>
  <si>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</si>
  <si>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</si>
  <si>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</si>
  <si>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</si>
  <si>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</si>
  <si>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</si>
  <si>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</si>
  <si>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</si>
  <si>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</si>
  <si>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</si>
  <si>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</si>
  <si>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</si>
  <si>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</si>
  <si>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</si>
  <si>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</si>
  <si>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</si>
  <si>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</si>
  <si>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</si>
  <si>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</si>
  <si>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</si>
  <si>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</si>
  <si>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</si>
  <si>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</si>
  <si>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</si>
  <si>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</si>
  <si>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</si>
  <si>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</si>
  <si>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</si>
  <si>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</si>
  <si>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</si>
  <si>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</si>
  <si>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</si>
  <si>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</si>
  <si>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</si>
  <si>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</si>
  <si>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</si>
  <si>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</si>
  <si>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</si>
  <si>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</si>
  <si>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</si>
  <si>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</si>
  <si>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</si>
  <si>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</si>
  <si>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</si>
  <si>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</si>
  <si>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</si>
  <si>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</si>
  <si>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</si>
  <si>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</si>
  <si>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</si>
  <si>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</si>
  <si>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</si>
  <si>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</si>
  <si>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</si>
  <si>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</si>
  <si>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</si>
  <si>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</si>
  <si>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</si>
  <si>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</si>
  <si>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</si>
  <si>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</si>
  <si>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</si>
  <si>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</si>
  <si>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</si>
  <si>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</si>
  <si>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</si>
  <si>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</si>
  <si>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</si>
  <si>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</si>
  <si>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</si>
  <si>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</si>
  <si>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</si>
  <si>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</si>
  <si>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</si>
  <si>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</si>
  <si>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</si>
  <si>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</si>
  <si>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</si>
  <si>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</si>
  <si>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</si>
  <si>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</si>
  <si>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</si>
  <si>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</si>
  <si>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</si>
  <si>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</si>
  <si>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</si>
  <si>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</si>
  <si>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</si>
  <si>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</si>
  <si>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</si>
  <si>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</si>
  <si>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гр. София, ул. Златовръх 1</t>
  </si>
  <si>
    <t>ДФ АДВАНС ИНВЕСТ</t>
  </si>
  <si>
    <t>05-1134</t>
  </si>
  <si>
    <t>131187474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</si>
</sst>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43675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1351</v>
      </c>
    </row>
    <row r="12" spans="2:3" ht="15.75">
      <c r="B12" s="7" t="s">
        <v>216</v>
      </c>
      <c r="C12" s="161" t="s">
        <v>1352</v>
      </c>
    </row>
    <row r="13" spans="2:3" ht="15.75">
      <c r="B13" s="7" t="s">
        <v>217</v>
      </c>
      <c r="C13" s="161" t="s">
        <v>1353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1341</v>
      </c>
    </row>
    <row r="17" spans="2:3" ht="15.75">
      <c r="B17" s="10" t="s">
        <v>221</v>
      </c>
      <c r="C17" s="282" t="s">
        <v>1342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1343</v>
      </c>
    </row>
    <row r="21" spans="2:3" ht="15.75">
      <c r="B21" s="7" t="s">
        <v>216</v>
      </c>
      <c r="C21" s="161" t="s">
        <v>1344</v>
      </c>
    </row>
    <row r="22" spans="2:3" ht="15.75">
      <c r="B22" s="7" t="s">
        <v>217</v>
      </c>
      <c r="C22" s="161" t="s">
        <v>1345</v>
      </c>
    </row>
    <row r="23" spans="2:3" ht="15.75">
      <c r="B23" s="7" t="s">
        <v>224</v>
      </c>
      <c r="C23" s="161" t="s">
        <v>1346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1347</v>
      </c>
    </row>
    <row r="27" spans="2:3" ht="15.75">
      <c r="B27" s="10" t="s">
        <v>227</v>
      </c>
      <c r="C27" s="162" t="s">
        <v>1348</v>
      </c>
    </row>
    <row r="28" spans="2:3" ht="15.75">
      <c r="B28" s="10" t="s">
        <v>220</v>
      </c>
      <c r="C28" s="162" t="s">
        <v>1341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33" sqref="G3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43675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6338646</v>
      </c>
      <c r="H11" s="145">
        <v>5969264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-255093</v>
      </c>
      <c r="H13" s="127">
        <v>-327044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10793282</v>
      </c>
      <c r="H15" s="127">
        <v>10793282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10538189</v>
      </c>
      <c r="H16" s="146">
        <f>SUM(H13:H15)</f>
        <v>10466238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-9060065</v>
      </c>
      <c r="H18" s="138">
        <f>SUM(H19:H20)</f>
        <v>-8299307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1526373</v>
      </c>
      <c r="H19" s="127">
        <v>1526373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-10586438</v>
      </c>
      <c r="H20" s="127">
        <v>-9825680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313</v>
      </c>
      <c r="D21" s="165">
        <v>313</v>
      </c>
      <c r="E21" s="166" t="s">
        <v>923</v>
      </c>
      <c r="F21" s="126" t="s">
        <v>182</v>
      </c>
      <c r="G21" s="127">
        <v>126078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646491</v>
      </c>
      <c r="D22" s="165">
        <v>472058</v>
      </c>
      <c r="E22" s="166" t="s">
        <v>924</v>
      </c>
      <c r="F22" s="126" t="s">
        <v>925</v>
      </c>
      <c r="G22" s="127"/>
      <c r="H22" s="127">
        <v>-760758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-8933987</v>
      </c>
      <c r="H23" s="146">
        <f>H19+H21+H20+H22</f>
        <v>-9060065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7942848</v>
      </c>
      <c r="H24" s="146">
        <f>H11+H16+H23</f>
        <v>7375437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646804</v>
      </c>
      <c r="D25" s="146">
        <f>SUM(D21:D24)</f>
        <v>472371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7225832</v>
      </c>
      <c r="D27" s="138">
        <f>SUM(D28:D31)</f>
        <v>6907347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7225832</v>
      </c>
      <c r="D28" s="127">
        <v>6907226</v>
      </c>
      <c r="E28" s="71" t="s">
        <v>103</v>
      </c>
      <c r="F28" s="156" t="s">
        <v>186</v>
      </c>
      <c r="G28" s="138">
        <f>SUM(G29:G31)</f>
        <v>16934</v>
      </c>
      <c r="H28" s="138">
        <f>SUM(H29:H31)</f>
        <v>14814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>
        <v>121</v>
      </c>
      <c r="E29" s="159" t="s">
        <v>139</v>
      </c>
      <c r="F29" s="156" t="s">
        <v>187</v>
      </c>
      <c r="G29" s="152">
        <v>1141</v>
      </c>
      <c r="H29" s="152">
        <v>1142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15793</v>
      </c>
      <c r="H30" s="152">
        <v>13672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863</v>
      </c>
      <c r="H36" s="152">
        <v>4580</v>
      </c>
    </row>
    <row r="37" spans="1:8" ht="15.75">
      <c r="A37" s="75" t="s">
        <v>12</v>
      </c>
      <c r="B37" s="126" t="s">
        <v>165</v>
      </c>
      <c r="C37" s="137">
        <f>SUM(C32:C36)+C27</f>
        <v>7225832</v>
      </c>
      <c r="D37" s="137">
        <f>SUM(D32:D36)+D27</f>
        <v>6907347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>
        <v>355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15013</v>
      </c>
      <c r="D40" s="152">
        <v>15240</v>
      </c>
      <c r="E40" s="75" t="s">
        <v>34</v>
      </c>
      <c r="F40" s="157" t="s">
        <v>198</v>
      </c>
      <c r="G40" s="153">
        <f>SUM(G32:G39)+G28+G27</f>
        <v>17797</v>
      </c>
      <c r="H40" s="153">
        <f>SUM(H32:H39)+H28+H27</f>
        <v>19749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72696</v>
      </c>
      <c r="D42" s="152">
        <v>228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87709</v>
      </c>
      <c r="D43" s="153">
        <f>SUM(D39:D42)</f>
        <v>15468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7960645</v>
      </c>
      <c r="D45" s="153">
        <f>D25+D37+D43+D44</f>
        <v>7395186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7960645</v>
      </c>
      <c r="D47" s="369">
        <f>D18+D45</f>
        <v>7395186</v>
      </c>
      <c r="E47" s="158" t="s">
        <v>35</v>
      </c>
      <c r="F47" s="121" t="s">
        <v>199</v>
      </c>
      <c r="G47" s="370">
        <f>G24+G40</f>
        <v>7960645</v>
      </c>
      <c r="H47" s="370">
        <f>H24+H40</f>
        <v>7395186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D23" sqref="D23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43675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180299</v>
      </c>
      <c r="H12" s="139">
        <v>125288</v>
      </c>
      <c r="I12" s="77"/>
    </row>
    <row r="13" spans="1:9" s="70" customFormat="1" ht="31.5">
      <c r="A13" s="81" t="s">
        <v>886</v>
      </c>
      <c r="B13" s="171" t="s">
        <v>757</v>
      </c>
      <c r="C13" s="139">
        <v>5977</v>
      </c>
      <c r="D13" s="139">
        <v>7463</v>
      </c>
      <c r="E13" s="81" t="s">
        <v>889</v>
      </c>
      <c r="F13" s="171" t="s">
        <v>774</v>
      </c>
      <c r="G13" s="139">
        <v>3514</v>
      </c>
      <c r="H13" s="139">
        <v>2499</v>
      </c>
      <c r="I13" s="77"/>
    </row>
    <row r="14" spans="1:9" s="70" customFormat="1" ht="31.5">
      <c r="A14" s="81" t="s">
        <v>887</v>
      </c>
      <c r="B14" s="171" t="s">
        <v>758</v>
      </c>
      <c r="C14" s="139">
        <v>5512732</v>
      </c>
      <c r="D14" s="139">
        <v>6449516</v>
      </c>
      <c r="E14" s="81" t="s">
        <v>890</v>
      </c>
      <c r="F14" s="171" t="s">
        <v>775</v>
      </c>
      <c r="G14" s="139">
        <v>5611792</v>
      </c>
      <c r="H14" s="139">
        <v>6022983</v>
      </c>
      <c r="I14" s="77"/>
    </row>
    <row r="15" spans="1:9" s="70" customFormat="1" ht="31.5">
      <c r="A15" s="81" t="s">
        <v>888</v>
      </c>
      <c r="B15" s="171" t="s">
        <v>759</v>
      </c>
      <c r="C15" s="139">
        <v>157023</v>
      </c>
      <c r="D15" s="139">
        <v>151986</v>
      </c>
      <c r="E15" s="81" t="s">
        <v>891</v>
      </c>
      <c r="F15" s="171" t="s">
        <v>776</v>
      </c>
      <c r="G15" s="139">
        <v>120848</v>
      </c>
      <c r="H15" s="139">
        <v>147179</v>
      </c>
      <c r="I15" s="77"/>
    </row>
    <row r="16" spans="1:9" s="70" customFormat="1" ht="15.75">
      <c r="A16" s="81" t="s">
        <v>915</v>
      </c>
      <c r="B16" s="171" t="s">
        <v>760</v>
      </c>
      <c r="C16" s="139">
        <v>39</v>
      </c>
      <c r="D16" s="139">
        <v>58</v>
      </c>
      <c r="E16" s="86" t="s">
        <v>892</v>
      </c>
      <c r="F16" s="171" t="s">
        <v>777</v>
      </c>
      <c r="G16" s="139">
        <v>882</v>
      </c>
      <c r="H16" s="139">
        <v>1106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5675771</v>
      </c>
      <c r="D18" s="142">
        <f>SUM(D12:D16)</f>
        <v>6609023</v>
      </c>
      <c r="E18" s="83" t="s">
        <v>20</v>
      </c>
      <c r="F18" s="172" t="s">
        <v>779</v>
      </c>
      <c r="G18" s="142">
        <f>SUM(G12:G17)</f>
        <v>5917335</v>
      </c>
      <c r="H18" s="142">
        <f>SUM(H12:H17)</f>
        <v>6299055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115438</v>
      </c>
      <c r="D21" s="139">
        <v>118207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48</v>
      </c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115486</v>
      </c>
      <c r="D25" s="142">
        <f>SUM(D20:D24)</f>
        <v>118207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5791257</v>
      </c>
      <c r="D26" s="142">
        <f>D18+D25</f>
        <v>6727230</v>
      </c>
      <c r="E26" s="144" t="s">
        <v>40</v>
      </c>
      <c r="F26" s="172" t="s">
        <v>781</v>
      </c>
      <c r="G26" s="142">
        <f>G18+G25</f>
        <v>5917335</v>
      </c>
      <c r="H26" s="142">
        <f>H18+H25</f>
        <v>6299055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126078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428175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126078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428175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5917335</v>
      </c>
      <c r="D30" s="142">
        <f>D26+D28+D29</f>
        <v>6727230</v>
      </c>
      <c r="E30" s="144" t="s">
        <v>789</v>
      </c>
      <c r="F30" s="172" t="s">
        <v>784</v>
      </c>
      <c r="G30" s="142">
        <f>G26+G29</f>
        <v>5917335</v>
      </c>
      <c r="H30" s="142">
        <f>H26+H29</f>
        <v>6727230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32" sqref="C32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43675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601073</v>
      </c>
      <c r="D13" s="316">
        <v>-163216</v>
      </c>
      <c r="E13" s="317">
        <f>SUM(C13:D13)</f>
        <v>437857</v>
      </c>
      <c r="F13" s="316">
        <v>1871300</v>
      </c>
      <c r="G13" s="316">
        <v>-124968</v>
      </c>
      <c r="H13" s="317">
        <f>SUM(F13:G13)</f>
        <v>1746332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601073</v>
      </c>
      <c r="D19" s="320">
        <f>SUM(D13:D14,D16:D18)</f>
        <v>-163216</v>
      </c>
      <c r="E19" s="317">
        <f t="shared" si="0"/>
        <v>437857</v>
      </c>
      <c r="F19" s="320">
        <f>SUM(F13:F14,F16:F18)</f>
        <v>1871300</v>
      </c>
      <c r="G19" s="320">
        <f>SUM(G13:G14,G16:G18)</f>
        <v>-124968</v>
      </c>
      <c r="H19" s="317">
        <f t="shared" si="1"/>
        <v>1746332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634615</v>
      </c>
      <c r="D21" s="316">
        <v>-892194</v>
      </c>
      <c r="E21" s="317">
        <f>SUM(C21:D21)</f>
        <v>-257579</v>
      </c>
      <c r="F21" s="316">
        <v>288908</v>
      </c>
      <c r="G21" s="316">
        <v>-1878073</v>
      </c>
      <c r="H21" s="317">
        <f>SUM(F21:G21)</f>
        <v>-1589165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882</v>
      </c>
      <c r="D23" s="316">
        <v>-39</v>
      </c>
      <c r="E23" s="317">
        <f t="shared" si="2"/>
        <v>843</v>
      </c>
      <c r="F23" s="316">
        <v>1106</v>
      </c>
      <c r="G23" s="316">
        <v>-59</v>
      </c>
      <c r="H23" s="317">
        <f t="shared" si="3"/>
        <v>1047</v>
      </c>
    </row>
    <row r="24" spans="1:8" ht="12.75">
      <c r="A24" s="315" t="s">
        <v>902</v>
      </c>
      <c r="B24" s="41" t="s">
        <v>802</v>
      </c>
      <c r="C24" s="316">
        <v>107243</v>
      </c>
      <c r="D24" s="316"/>
      <c r="E24" s="317">
        <f t="shared" si="2"/>
        <v>107243</v>
      </c>
      <c r="F24" s="316">
        <v>81079</v>
      </c>
      <c r="G24" s="316"/>
      <c r="H24" s="317">
        <f t="shared" si="3"/>
        <v>81079</v>
      </c>
    </row>
    <row r="25" spans="1:8" ht="12.75">
      <c r="A25" s="323" t="s">
        <v>903</v>
      </c>
      <c r="B25" s="41" t="s">
        <v>803</v>
      </c>
      <c r="C25" s="316"/>
      <c r="D25" s="316">
        <v>-93242</v>
      </c>
      <c r="E25" s="317">
        <f t="shared" si="2"/>
        <v>-93242</v>
      </c>
      <c r="F25" s="316"/>
      <c r="G25" s="316">
        <v>-98080</v>
      </c>
      <c r="H25" s="317">
        <f t="shared" si="3"/>
        <v>-98080</v>
      </c>
    </row>
    <row r="26" spans="1:8" ht="12.75">
      <c r="A26" s="323" t="s">
        <v>904</v>
      </c>
      <c r="B26" s="41" t="s">
        <v>804</v>
      </c>
      <c r="C26" s="316"/>
      <c r="D26" s="316">
        <v>-10656</v>
      </c>
      <c r="E26" s="317">
        <f t="shared" si="2"/>
        <v>-10656</v>
      </c>
      <c r="F26" s="316"/>
      <c r="G26" s="316">
        <v>-11560</v>
      </c>
      <c r="H26" s="317">
        <f t="shared" si="3"/>
        <v>-11560</v>
      </c>
    </row>
    <row r="27" spans="1:8" ht="12.75">
      <c r="A27" s="319" t="s">
        <v>905</v>
      </c>
      <c r="B27" s="41" t="s">
        <v>805</v>
      </c>
      <c r="C27" s="316"/>
      <c r="D27" s="316">
        <v>-71</v>
      </c>
      <c r="E27" s="317">
        <f t="shared" si="2"/>
        <v>-71</v>
      </c>
      <c r="F27" s="316"/>
      <c r="G27" s="316">
        <v>-158</v>
      </c>
      <c r="H27" s="317">
        <f t="shared" si="3"/>
        <v>-158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742740</v>
      </c>
      <c r="D29" s="320">
        <f>SUM(D21:D28)</f>
        <v>-996202</v>
      </c>
      <c r="E29" s="317">
        <f t="shared" si="2"/>
        <v>-253462</v>
      </c>
      <c r="F29" s="320">
        <f>SUM(F21:F28)</f>
        <v>371093</v>
      </c>
      <c r="G29" s="320">
        <f>SUM(G21:G28)</f>
        <v>-1987930</v>
      </c>
      <c r="H29" s="317">
        <f t="shared" si="3"/>
        <v>-1616837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-9962</v>
      </c>
      <c r="E31" s="317">
        <f>SUM(C31:D31)</f>
        <v>-9962</v>
      </c>
      <c r="F31" s="316"/>
      <c r="G31" s="316">
        <v>-9090</v>
      </c>
      <c r="H31" s="317">
        <f>SUM(F31:G31)</f>
        <v>-9090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-9962</v>
      </c>
      <c r="E36" s="320">
        <f t="shared" si="4"/>
        <v>-9962</v>
      </c>
      <c r="F36" s="320">
        <f t="shared" si="4"/>
        <v>0</v>
      </c>
      <c r="G36" s="320">
        <f t="shared" si="4"/>
        <v>-9090</v>
      </c>
      <c r="H36" s="320">
        <f t="shared" si="4"/>
        <v>-9090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1343813</v>
      </c>
      <c r="D37" s="320">
        <f t="shared" si="5"/>
        <v>-1169380</v>
      </c>
      <c r="E37" s="320">
        <f t="shared" si="5"/>
        <v>174433</v>
      </c>
      <c r="F37" s="320">
        <f t="shared" si="5"/>
        <v>2242393</v>
      </c>
      <c r="G37" s="320">
        <f t="shared" si="5"/>
        <v>-2121988</v>
      </c>
      <c r="H37" s="320">
        <f t="shared" si="5"/>
        <v>120405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472371</v>
      </c>
      <c r="F38" s="320"/>
      <c r="G38" s="320"/>
      <c r="H38" s="326">
        <v>351564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646804</v>
      </c>
      <c r="F39" s="320"/>
      <c r="G39" s="320"/>
      <c r="H39" s="320">
        <f>SUM(H37:H38)</f>
        <v>471969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646491</v>
      </c>
      <c r="F40" s="317"/>
      <c r="G40" s="317"/>
      <c r="H40" s="316">
        <v>471665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43675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5969264</v>
      </c>
      <c r="D14" s="371">
        <f>'1-SB'!H13</f>
        <v>-327044</v>
      </c>
      <c r="E14" s="371">
        <f>'1-SB'!H14</f>
        <v>0</v>
      </c>
      <c r="F14" s="371">
        <f>'1-SB'!H15</f>
        <v>10793282</v>
      </c>
      <c r="G14" s="371">
        <f>'1-SB'!H19+'1-SB'!H21</f>
        <v>1526373</v>
      </c>
      <c r="H14" s="371">
        <f>'1-SB'!H20+'1-SB'!H22</f>
        <v>-10586438</v>
      </c>
      <c r="I14" s="371">
        <f aca="true" t="shared" si="0" ref="I14:I36">SUM(C14:H14)</f>
        <v>7375437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5969264</v>
      </c>
      <c r="D18" s="372">
        <f t="shared" si="2"/>
        <v>-327044</v>
      </c>
      <c r="E18" s="372">
        <f>E14+E15</f>
        <v>0</v>
      </c>
      <c r="F18" s="372">
        <f t="shared" si="2"/>
        <v>10793282</v>
      </c>
      <c r="G18" s="372">
        <f t="shared" si="2"/>
        <v>1526373</v>
      </c>
      <c r="H18" s="372">
        <f t="shared" si="2"/>
        <v>-10586438</v>
      </c>
      <c r="I18" s="371">
        <f t="shared" si="0"/>
        <v>7375437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369382</v>
      </c>
      <c r="D19" s="372">
        <f t="shared" si="3"/>
        <v>71951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441333</v>
      </c>
      <c r="J19" s="51"/>
    </row>
    <row r="20" spans="1:10" ht="15">
      <c r="A20" s="103" t="s">
        <v>203</v>
      </c>
      <c r="B20" s="34" t="s">
        <v>825</v>
      </c>
      <c r="C20" s="131">
        <v>504806</v>
      </c>
      <c r="D20" s="131">
        <v>100606</v>
      </c>
      <c r="E20" s="131"/>
      <c r="F20" s="131"/>
      <c r="G20" s="131"/>
      <c r="H20" s="131"/>
      <c r="I20" s="371">
        <f t="shared" si="0"/>
        <v>605412</v>
      </c>
      <c r="J20" s="51"/>
    </row>
    <row r="21" spans="1:10" ht="15">
      <c r="A21" s="103" t="s">
        <v>204</v>
      </c>
      <c r="B21" s="34" t="s">
        <v>826</v>
      </c>
      <c r="C21" s="131">
        <v>-135424</v>
      </c>
      <c r="D21" s="131">
        <v>-28655</v>
      </c>
      <c r="E21" s="131"/>
      <c r="F21" s="131"/>
      <c r="G21" s="131"/>
      <c r="H21" s="131"/>
      <c r="I21" s="371">
        <f t="shared" si="0"/>
        <v>-164079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126078</v>
      </c>
      <c r="H22" s="372">
        <f>'1-SB'!G22</f>
        <v>0</v>
      </c>
      <c r="I22" s="371">
        <f t="shared" si="0"/>
        <v>126078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6338646</v>
      </c>
      <c r="D34" s="372">
        <f t="shared" si="7"/>
        <v>-255093</v>
      </c>
      <c r="E34" s="372">
        <f t="shared" si="7"/>
        <v>0</v>
      </c>
      <c r="F34" s="372">
        <f t="shared" si="7"/>
        <v>10793282</v>
      </c>
      <c r="G34" s="372">
        <f t="shared" si="7"/>
        <v>1652451</v>
      </c>
      <c r="H34" s="372">
        <f t="shared" si="7"/>
        <v>-10586438</v>
      </c>
      <c r="I34" s="371">
        <f t="shared" si="0"/>
        <v>7942848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6338646</v>
      </c>
      <c r="D36" s="375">
        <f t="shared" si="8"/>
        <v>-255093</v>
      </c>
      <c r="E36" s="375">
        <f t="shared" si="8"/>
        <v>0</v>
      </c>
      <c r="F36" s="375">
        <f t="shared" si="8"/>
        <v>10793282</v>
      </c>
      <c r="G36" s="375">
        <f t="shared" si="8"/>
        <v>1652451</v>
      </c>
      <c r="H36" s="375">
        <f t="shared" si="8"/>
        <v>-10586438</v>
      </c>
      <c r="I36" s="371">
        <f t="shared" si="0"/>
        <v>7942848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ИНВЕСТ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43675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5969263.8558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6338645.5235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504805.79919999995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605653.18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135424.1315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164078.84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1.2356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1.2531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95121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6847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5977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0.014163159598575647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0.2531000000000001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-0.0284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0.067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313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646491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646804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7225832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7225832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7225832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15013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72696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87709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300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7960645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7960645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6338646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-255093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10793282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10538189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-9060065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1526373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-10586438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126078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-8933987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7942848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16934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1141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15793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863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17797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7960645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5977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5512732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157023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39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5675771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115438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48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115486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5791257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126078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126078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5917335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180299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3514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5611792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120848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882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5917335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5917335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5917335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437857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437857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-257579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843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107243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-93242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-10656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-71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-253462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-9962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-9962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174433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472371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646804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646491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7375437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7375437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441333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605412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-164079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126078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ИНВЕСТ</v>
      </c>
      <c r="B157" s="227" t="str">
        <f aca="true" t="shared" si="19" ref="B157:B199">dfRG</f>
        <v>05-1134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7942848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7942848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5969263.8558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6338645.5235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504805.79919999995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605653.18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135424.1315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164078.84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1.2356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1.2531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95121</v>
      </c>
    </row>
    <row r="170" spans="1:7" ht="15.75">
      <c r="A170" s="267" t="str">
        <f t="shared" si="18"/>
        <v>ДФ АДВАНС ИНВЕСТ</v>
      </c>
      <c r="B170" s="268" t="str">
        <f t="shared" si="19"/>
        <v>05-1134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6847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5977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0.014163159598575647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0.2531000000000001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-0.0284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0.067</v>
      </c>
    </row>
    <row r="176" spans="1:7" ht="31.5">
      <c r="A176" s="238" t="str">
        <f t="shared" si="18"/>
        <v>ДФ АДВАНС ИНВЕСТ</v>
      </c>
      <c r="B176" s="239" t="str">
        <f t="shared" si="19"/>
        <v>05-1134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ИНВЕСТ</v>
      </c>
      <c r="B177" s="239" t="str">
        <f t="shared" si="19"/>
        <v>05-1134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ИНВЕСТ</v>
      </c>
      <c r="B182" s="239" t="str">
        <f t="shared" si="19"/>
        <v>05-1134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ИНВЕСТ</v>
      </c>
      <c r="B183" s="259" t="str">
        <f t="shared" si="19"/>
        <v>05-1134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ИНВЕСТ</v>
      </c>
      <c r="B184" s="259" t="str">
        <f t="shared" si="19"/>
        <v>05-1134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ИНВЕСТ</v>
      </c>
      <c r="B191" s="259" t="str">
        <f t="shared" si="19"/>
        <v>05-1134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ИНВЕСТ</v>
      </c>
      <c r="B193" s="259" t="str">
        <f t="shared" si="19"/>
        <v>05-1134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ИНВЕСТ</v>
      </c>
      <c r="B197" s="268" t="str">
        <f t="shared" si="19"/>
        <v>05-1134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ИНВЕСТ</v>
      </c>
      <c r="B198" s="268" t="str">
        <f t="shared" si="19"/>
        <v>05-1134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ИНВЕСТ</v>
      </c>
      <c r="B200" s="268" t="str">
        <f aca="true" t="shared" si="22" ref="B200:B212">dfRG</f>
        <v>05-1134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ИНВЕСТ</v>
      </c>
      <c r="B201" s="268" t="str">
        <f t="shared" si="22"/>
        <v>05-1134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ИНВЕСТ</v>
      </c>
      <c r="B202" s="268" t="str">
        <f t="shared" si="22"/>
        <v>05-1134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ИНВЕСТ</v>
      </c>
      <c r="B207" s="268" t="str">
        <f t="shared" si="22"/>
        <v>05-1134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ИНВЕСТ</v>
      </c>
      <c r="B208" s="268" t="str">
        <f t="shared" si="22"/>
        <v>05-1134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ИНВЕСТ</v>
      </c>
      <c r="B210" s="268" t="str">
        <f t="shared" si="22"/>
        <v>05-1134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ИНВЕСТ</v>
      </c>
      <c r="B211" s="268" t="str">
        <f t="shared" si="22"/>
        <v>05-1134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ИНВЕСТ</v>
      </c>
      <c r="B212" s="277" t="str">
        <f t="shared" si="22"/>
        <v>05-1134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kmi_user</cp:lastModifiedBy>
  <cp:lastPrinted>2018-02-05T12:17:03Z</cp:lastPrinted>
  <dcterms:created xsi:type="dcterms:W3CDTF">2004-03-04T10:58:58Z</dcterms:created>
  <dcterms:modified xsi:type="dcterms:W3CDTF">2019-07-29T14:20:24Z</dcterms:modified>
  <cp:category/>
  <cp:version/>
  <cp:contentType/>
  <cp:contentStatus/>
</cp:coreProperties>
</file>