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600" windowHeight="9570" tabRatio="796" activeTab="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<sst xmlns="http://schemas.openxmlformats.org/spreadsheetml/2006/main" count="1963" uniqueCount="1354">
  <si>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</si>
  <si>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</si>
  <si>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</si>
  <si>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</si>
  <si>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</si>
  <si>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</si>
  <si>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</si>
  <si>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</si>
  <si>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</si>
  <si>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</si>
  <si>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</si>
  <si>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</si>
  <si>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</si>
  <si>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</si>
  <si>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</si>
  <si>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</si>
  <si>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</si>
  <si>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</si>
  <si>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</si>
  <si>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</si>
  <si>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</si>
  <si>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</si>
  <si>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</si>
  <si>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</si>
  <si>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</si>
  <si>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</si>
  <si>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</si>
  <si>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</si>
  <si>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</si>
  <si>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</si>
  <si>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</si>
  <si>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</si>
  <si>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</si>
  <si>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</si>
  <si>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</si>
  <si>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</si>
  <si>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</si>
  <si>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</si>
  <si>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</si>
  <si>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</si>
  <si>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</si>
  <si>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</si>
  <si>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</si>
  <si>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</si>
  <si>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</si>
  <si>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</si>
  <si>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</si>
  <si>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</si>
  <si>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</si>
  <si>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</si>
  <si>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</si>
  <si>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</si>
  <si>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</si>
  <si>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</si>
  <si>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</si>
  <si>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</si>
  <si>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</si>
  <si>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</si>
  <si>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</si>
  <si>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</si>
  <si>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</si>
  <si>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</si>
  <si>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</si>
  <si>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</si>
  <si>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</si>
  <si>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</si>
  <si>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</si>
  <si>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</si>
  <si>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</si>
  <si>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</si>
  <si>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</si>
  <si>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</si>
  <si>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</si>
  <si>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</si>
  <si>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</si>
  <si>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</si>
  <si>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</si>
  <si>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</si>
  <si>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</si>
  <si>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</si>
  <si>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</si>
  <si>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</si>
  <si>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</si>
  <si>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</si>
  <si>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</si>
  <si>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</si>
  <si>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</si>
  <si>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</si>
  <si>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</si>
  <si>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</si>
  <si>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</si>
  <si>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</si>
  <si>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</si>
  <si>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</si>
  <si>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</si>
  <si>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</si>
  <si>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</si>
  <si>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</si>
  <si>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</si>
  <si>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</si>
  <si>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</si>
  <si>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</si>
  <si>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</si>
  <si>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</si>
  <si>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</si>
  <si>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</si>
  <si>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</si>
  <si>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</si>
  <si>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</si>
  <si>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</si>
  <si>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</si>
  <si>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</si>
  <si>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</si>
  <si>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</si>
  <si>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</si>
  <si>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</si>
  <si>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</si>
  <si>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</si>
  <si>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</si>
  <si>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</si>
  <si>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</si>
  <si>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</si>
  <si>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</si>
  <si>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</si>
  <si>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</si>
  <si>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</si>
  <si>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</si>
  <si>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</si>
  <si>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</si>
  <si>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</si>
  <si>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</si>
  <si>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</si>
  <si>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</si>
  <si>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</si>
  <si>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</si>
  <si>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</si>
  <si>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</si>
  <si>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</si>
  <si>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</si>
  <si>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</si>
  <si>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</si>
  <si>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</si>
  <si>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</si>
  <si>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</si>
  <si>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</si>
  <si>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</si>
  <si>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</si>
  <si>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</si>
  <si>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</si>
  <si>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</si>
  <si>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</si>
  <si>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</si>
  <si>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</si>
  <si>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</si>
  <si>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</si>
  <si>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</si>
  <si>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</si>
  <si>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</si>
  <si>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</si>
  <si>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</si>
  <si>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</si>
  <si>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</si>
  <si>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</si>
  <si>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</si>
  <si>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</si>
  <si>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</si>
  <si>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</si>
  <si>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</si>
  <si>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</si>
  <si>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</si>
  <si>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</si>
  <si>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</si>
  <si>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</si>
  <si>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</si>
  <si>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</si>
  <si>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</si>
  <si>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</si>
  <si>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</si>
  <si>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</si>
  <si>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</si>
  <si>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</si>
  <si>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</si>
  <si>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</si>
  <si>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</si>
  <si>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</si>
  <si>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</si>
  <si>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</si>
  <si>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</si>
  <si>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</si>
  <si>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</si>
  <si>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</si>
  <si>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</si>
  <si>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</si>
  <si>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</si>
  <si>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</si>
  <si>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</si>
  <si>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</si>
  <si>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</si>
  <si>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</si>
  <si>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</si>
  <si>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</si>
  <si>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</si>
  <si>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</si>
  <si>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</si>
  <si>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</si>
  <si>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</si>
  <si>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</si>
  <si>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</si>
  <si>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</si>
  <si>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</si>
  <si>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</si>
  <si>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</si>
  <si>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</si>
  <si>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</si>
  <si>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</si>
  <si>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</si>
  <si>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</si>
  <si>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</si>
  <si>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</si>
  <si>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</si>
  <si>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</si>
  <si>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</si>
  <si>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</si>
  <si>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</si>
  <si>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</si>
  <si>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</si>
  <si>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</si>
  <si>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</si>
  <si>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</si>
  <si>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</si>
  <si>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</si>
  <si>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</si>
  <si>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</si>
  <si>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</si>
  <si>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</si>
  <si>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</si>
  <si>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</si>
  <si>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</si>
  <si>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</si>
  <si>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</si>
  <si>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</si>
  <si>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</si>
  <si>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</si>
  <si>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</si>
  <si>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</si>
  <si>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</si>
  <si>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</si>
  <si>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</si>
  <si>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</si>
  <si>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</si>
  <si>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</si>
  <si>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</si>
  <si>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</si>
  <si>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</si>
  <si>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</si>
  <si>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</si>
  <si>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</si>
  <si>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</si>
  <si>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</si>
  <si>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</si>
  <si>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</si>
  <si>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</si>
  <si>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</si>
  <si>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</si>
  <si>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</si>
  <si>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</si>
  <si>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</si>
  <si>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</si>
  <si>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</si>
  <si>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</si>
  <si>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</si>
  <si>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</si>
  <si>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</si>
  <si>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</si>
  <si>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</si>
  <si>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</si>
  <si>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</si>
  <si>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</si>
  <si>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</si>
  <si>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</si>
  <si>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</si>
  <si>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</si>
  <si>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</si>
  <si>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</si>
  <si>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</si>
  <si>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</si>
  <si>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</si>
  <si>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</si>
  <si>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</si>
  <si>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</si>
  <si>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</si>
  <si>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</si>
  <si>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</si>
  <si>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</si>
  <si>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</si>
  <si>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</si>
  <si>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</si>
  <si>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</si>
  <si>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</si>
  <si>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</si>
  <si>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</si>
  <si>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</si>
  <si>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</si>
  <si>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</si>
  <si>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</si>
  <si>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</si>
  <si>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</si>
  <si>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</si>
  <si>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</si>
  <si>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</si>
  <si>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</si>
  <si>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</si>
  <si>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</si>
  <si>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</si>
  <si>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</si>
  <si>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</si>
  <si>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</si>
  <si>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</si>
  <si>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</si>
  <si>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</si>
  <si>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</si>
  <si>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</si>
  <si>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</si>
  <si>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</si>
  <si>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</si>
  <si>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</si>
  <si>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</si>
  <si>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</si>
  <si>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</si>
  <si>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</si>
  <si>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</si>
  <si>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</si>
  <si>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</si>
  <si>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</si>
  <si>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</si>
  <si>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</si>
  <si>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</si>
  <si>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</si>
  <si>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</si>
  <si>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</si>
  <si>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</si>
  <si>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</si>
  <si>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</si>
  <si>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</si>
  <si>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</si>
  <si>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</si>
  <si>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</si>
  <si>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</si>
  <si>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</si>
  <si>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</si>
  <si>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</si>
  <si>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</si>
  <si>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</si>
  <si>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</si>
  <si>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</si>
  <si>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</si>
  <si>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</si>
  <si>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</si>
  <si>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</si>
  <si>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</si>
  <si>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</si>
  <si>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</si>
  <si>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</si>
  <si>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</si>
  <si>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</si>
  <si>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</si>
  <si>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</si>
  <si>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</si>
  <si>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</si>
  <si>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</si>
  <si>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</si>
  <si>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</si>
  <si>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</si>
  <si>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</si>
  <si>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</si>
  <si>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</si>
  <si>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</si>
  <si>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</si>
  <si>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</si>
  <si>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</si>
  <si>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</si>
  <si>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</si>
  <si>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</si>
  <si>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</si>
  <si>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</si>
  <si>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</si>
  <si>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</si>
  <si>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</si>
  <si>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</si>
  <si>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</si>
  <si>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</si>
  <si>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</si>
  <si>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</si>
  <si>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</si>
  <si>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</si>
  <si>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</si>
  <si>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</si>
  <si>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</si>
  <si>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</si>
  <si>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</si>
  <si>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</si>
  <si>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</si>
  <si>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</si>
  <si>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</si>
  <si>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</si>
  <si>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</si>
  <si>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</si>
  <si>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</si>
  <si>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</si>
  <si>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</si>
  <si>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</si>
  <si>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</si>
  <si>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</si>
  <si>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</si>
  <si>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</si>
  <si>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</si>
  <si>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</si>
  <si>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</si>
  <si>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</si>
  <si>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</si>
  <si>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</si>
  <si>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</si>
  <si>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</si>
  <si>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</si>
  <si>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</si>
  <si>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</si>
  <si>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</si>
  <si>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</si>
  <si>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</si>
  <si>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</si>
  <si>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</si>
  <si>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</si>
  <si>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</si>
  <si>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</si>
  <si>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</si>
  <si>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</si>
  <si>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</si>
  <si>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</si>
  <si>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</si>
  <si>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</si>
  <si>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</si>
  <si>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</si>
  <si>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</si>
  <si>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</si>
  <si>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</si>
  <si>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</si>
  <si>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</si>
  <si>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</si>
  <si>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</si>
  <si>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</si>
  <si>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</si>
  <si>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</si>
  <si>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</si>
  <si>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</si>
  <si>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</si>
  <si>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</si>
  <si>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</si>
  <si>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</si>
  <si>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</si>
  <si>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</si>
  <si>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</si>
  <si>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</si>
  <si>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</si>
  <si>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</si>
  <si>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</si>
  <si>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</si>
  <si>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</si>
  <si>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</si>
  <si>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</si>
  <si>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</si>
  <si>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</si>
  <si>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</si>
  <si>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</si>
  <si>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</si>
  <si>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</si>
  <si>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</si>
  <si>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</si>
  <si>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</si>
  <si>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</si>
  <si>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</si>
  <si>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</si>
  <si>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</si>
  <si>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</si>
  <si>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</si>
  <si>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</si>
  <si>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</si>
  <si>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</si>
  <si>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</si>
  <si>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</si>
  <si>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</si>
  <si>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</si>
  <si>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</si>
  <si>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</si>
  <si>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</si>
  <si>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</si>
  <si>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</si>
  <si>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</si>
  <si>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</si>
  <si>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</si>
  <si>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</si>
  <si>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</si>
  <si>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</si>
  <si>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</si>
  <si>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</si>
  <si>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</si>
  <si>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</si>
  <si>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</si>
  <si>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</si>
  <si>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</si>
  <si>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</si>
  <si>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</si>
  <si>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</si>
  <si>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</si>
  <si>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</si>
  <si>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</si>
  <si>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</si>
  <si>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</si>
  <si>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</si>
  <si>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</si>
  <si>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</si>
  <si>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</si>
  <si>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</si>
  <si>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</si>
  <si>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</si>
  <si>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</si>
  <si>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</si>
  <si>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</si>
  <si>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</si>
  <si>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</si>
  <si>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</si>
  <si>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</si>
  <si>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</si>
  <si>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</si>
  <si>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</si>
  <si>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</si>
  <si>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</si>
  <si>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</si>
  <si>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</si>
  <si>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</si>
  <si>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</si>
  <si>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</si>
  <si>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</si>
  <si>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</si>
  <si>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</si>
  <si>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</si>
  <si>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</si>
  <si>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</si>
  <si>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</si>
  <si>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</si>
  <si>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</si>
  <si>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</si>
  <si>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</si>
  <si>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</si>
  <si>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</si>
  <si>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</si>
  <si>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</si>
  <si>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</si>
  <si>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</si>
  <si>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</si>
  <si>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</si>
  <si>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</si>
  <si>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</si>
  <si>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</si>
  <si>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</si>
  <si>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</si>
  <si>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</si>
  <si>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</si>
  <si>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</si>
  <si>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</si>
  <si>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</si>
  <si>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</si>
  <si>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</si>
  <si>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</si>
  <si>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</si>
  <si>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</si>
  <si>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</si>
  <si>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</si>
  <si>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</si>
  <si>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</si>
  <si>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</si>
  <si>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</si>
  <si>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</si>
  <si>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</si>
  <si>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</si>
  <si>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</si>
  <si>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</si>
  <si>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</si>
  <si>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</si>
  <si>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</si>
  <si>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</si>
  <si>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</si>
  <si>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</si>
  <si>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</si>
  <si>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</si>
  <si>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</si>
  <si>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</si>
  <si>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</si>
  <si>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</si>
  <si>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</si>
  <si>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</si>
  <si>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</si>
  <si>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</si>
  <si>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</si>
  <si>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</si>
  <si>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</si>
  <si>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</si>
  <si>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</si>
  <si>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</si>
  <si>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</si>
  <si>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</si>
  <si>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</si>
  <si>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</si>
  <si>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</si>
  <si>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</si>
  <si>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</si>
  <si>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</si>
  <si>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</si>
  <si>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</si>
  <si>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</si>
  <si>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</si>
  <si>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</si>
  <si>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</si>
  <si>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</si>
  <si>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</si>
  <si>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</si>
  <si>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</si>
  <si>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</si>
  <si>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</si>
  <si>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</si>
  <si>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</si>
  <si>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</si>
  <si>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</si>
  <si>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</si>
  <si>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</si>
  <si>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</si>
  <si>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</si>
  <si>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</si>
  <si>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</si>
  <si>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</si>
  <si>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</si>
  <si>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</si>
  <si>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</si>
  <si>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</si>
  <si>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</si>
  <si>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</si>
  <si>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</si>
  <si>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</si>
  <si>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</si>
  <si>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</si>
  <si>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</si>
  <si>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</si>
  <si>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</si>
  <si>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</si>
  <si>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</si>
  <si>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</si>
  <si>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</si>
  <si>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</si>
  <si>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</si>
  <si>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</si>
  <si>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</si>
  <si>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</si>
  <si>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</si>
  <si>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</si>
  <si>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</si>
  <si>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</si>
  <si>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</si>
  <si>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</si>
  <si>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</si>
  <si>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</si>
  <si>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</si>
  <si>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</si>
  <si>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</si>
  <si>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</si>
  <si>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</si>
  <si>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</si>
  <si>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</si>
  <si>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</si>
  <si>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</si>
  <si>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</si>
  <si>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</si>
  <si>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</si>
  <si>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</si>
  <si>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</si>
  <si>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</si>
  <si>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</si>
  <si>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</si>
  <si>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</si>
  <si>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</si>
  <si>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</si>
  <si>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</si>
  <si>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</si>
  <si>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</si>
  <si>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</si>
  <si>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</si>
  <si>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</si>
  <si>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</si>
  <si>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</si>
  <si>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</si>
  <si>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</si>
  <si>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</si>
  <si>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</si>
  <si>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</si>
  <si>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</si>
  <si>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</si>
  <si>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</si>
  <si>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</si>
  <si>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</si>
  <si>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</si>
  <si>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</si>
  <si>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</si>
  <si>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</si>
  <si>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</si>
  <si>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</si>
  <si>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</si>
  <si>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</si>
  <si>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</si>
  <si>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</si>
  <si>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</si>
  <si>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</si>
  <si>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</si>
  <si>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</si>
  <si>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</si>
  <si>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</si>
  <si>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</si>
  <si>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</si>
  <si>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</si>
  <si>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</si>
  <si>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</si>
  <si>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</si>
  <si>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</si>
  <si>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</si>
  <si>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</si>
  <si>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</si>
  <si>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</si>
  <si>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</si>
  <si>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</si>
  <si>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</si>
  <si>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</si>
  <si>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</si>
  <si>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</si>
  <si>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</si>
  <si>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</si>
  <si>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</si>
  <si>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</si>
  <si>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</si>
  <si>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</si>
  <si>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</si>
  <si>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</si>
  <si>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</si>
  <si>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</si>
  <si>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</si>
  <si>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</si>
  <si>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</si>
  <si>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</si>
  <si>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</si>
  <si>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</si>
  <si>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</si>
  <si>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</si>
  <si>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</si>
  <si>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</si>
  <si>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</si>
  <si>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</si>
  <si>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</si>
  <si>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</si>
  <si>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</si>
  <si>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</si>
  <si>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</si>
  <si>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</si>
  <si>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</si>
  <si>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</si>
  <si>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</si>
  <si>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</si>
  <si>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</si>
  <si>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</si>
  <si>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</si>
  <si>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</si>
  <si>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</si>
  <si>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</si>
  <si>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</si>
  <si>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</si>
  <si>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</si>
  <si>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</si>
  <si>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</si>
  <si>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</si>
  <si>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</si>
  <si>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</si>
  <si>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</si>
  <si>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</si>
  <si>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</si>
  <si>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</si>
  <si>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</si>
  <si>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</si>
  <si>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</si>
  <si>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</si>
  <si>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</si>
  <si>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</si>
  <si>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</si>
  <si>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</si>
  <si>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</si>
  <si>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</si>
  <si>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</si>
  <si>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</si>
  <si>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</si>
  <si>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</si>
  <si>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</si>
  <si>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</si>
  <si>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</si>
  <si>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</si>
  <si>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</si>
  <si>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</si>
  <si>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</si>
  <si>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</si>
  <si>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</si>
  <si>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</si>
  <si>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</si>
  <si>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</si>
  <si>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</si>
  <si>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</si>
  <si>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</si>
  <si>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</si>
  <si>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</si>
  <si>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</si>
  <si>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</si>
  <si>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</si>
  <si>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</si>
  <si>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</si>
  <si>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</si>
  <si>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</si>
  <si>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</si>
  <si>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</si>
  <si>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</si>
  <si>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</si>
  <si>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</si>
  <si>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</si>
  <si>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</si>
  <si>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</si>
  <si>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</si>
  <si>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</si>
  <si>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</si>
  <si>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</si>
  <si>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</si>
  <si>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</si>
  <si>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</si>
  <si>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</si>
  <si>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</si>
  <si>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</si>
  <si>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</si>
  <si>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</si>
  <si>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</si>
  <si>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</si>
  <si>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</si>
  <si>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</si>
  <si>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</si>
  <si>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</si>
  <si>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</si>
  <si>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</si>
  <si>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</si>
  <si>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</si>
  <si>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</si>
  <si>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</si>
  <si>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</si>
  <si>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</si>
  <si>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</si>
  <si>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</si>
  <si>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</si>
  <si>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</si>
  <si>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</si>
  <si>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</si>
  <si>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</si>
  <si>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</si>
  <si>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</si>
  <si>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</si>
  <si>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</si>
  <si>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</si>
  <si>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</si>
  <si>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</si>
  <si>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</si>
  <si>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</si>
  <si>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</si>
  <si>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</si>
  <si>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</si>
  <si>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</si>
  <si>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</si>
  <si>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</si>
  <si>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</si>
  <si>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</si>
  <si>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</si>
  <si>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</si>
  <si>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</si>
  <si>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</si>
  <si>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</si>
  <si>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</si>
  <si>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</si>
  <si>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</si>
  <si>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</si>
  <si>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</si>
  <si>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</si>
  <si>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</si>
  <si>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</si>
  <si>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</si>
  <si>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</si>
  <si>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</si>
  <si>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</si>
  <si>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</si>
  <si>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</si>
  <si>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</si>
  <si>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</si>
  <si>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</si>
  <si>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</si>
  <si>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</si>
  <si>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</si>
  <si>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</si>
  <si>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</si>
  <si>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</si>
  <si>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</si>
  <si>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</si>
  <si>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</si>
  <si>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</si>
  <si>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</si>
  <si>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</si>
  <si>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</si>
  <si>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</si>
  <si>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</si>
  <si>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</si>
  <si>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</si>
  <si>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</si>
  <si>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</si>
  <si>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</si>
  <si>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</si>
  <si>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</si>
  <si>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</si>
  <si>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</si>
  <si>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</si>
  <si>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</si>
  <si>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</si>
  <si>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</si>
  <si>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</si>
  <si>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</si>
  <si>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</si>
  <si>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</si>
  <si>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</si>
  <si>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</si>
  <si>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</si>
  <si>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</si>
  <si>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</si>
  <si>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</si>
  <si>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</si>
  <si>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</si>
  <si>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</si>
  <si>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</si>
  <si>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</si>
  <si>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</si>
  <si>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</si>
  <si>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</si>
  <si>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</si>
  <si>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</si>
  <si>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</si>
  <si>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</si>
  <si>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</si>
  <si>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</si>
  <si>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</si>
  <si>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</si>
  <si>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</si>
  <si>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</si>
  <si>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</si>
  <si>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</si>
  <si>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</si>
  <si>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</si>
  <si>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</si>
  <si>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</si>
  <si>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</si>
  <si>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</si>
  <si>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</si>
  <si>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</si>
  <si>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</si>
  <si>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</si>
  <si>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</si>
  <si>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</si>
  <si>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</si>
  <si>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</si>
  <si>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</si>
  <si>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</si>
  <si>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</si>
  <si>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</si>
  <si>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</si>
  <si>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</si>
  <si>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</si>
  <si>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</si>
  <si>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</si>
  <si>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</si>
  <si>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</si>
  <si>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</si>
  <si>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</si>
  <si>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</si>
  <si>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</si>
  <si>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</si>
  <si>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</si>
  <si>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</si>
  <si>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</si>
  <si>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</si>
  <si>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</si>
  <si>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</si>
  <si>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</si>
  <si>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</si>
  <si>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</si>
  <si>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</si>
  <si>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</si>
  <si>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</si>
  <si>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</si>
  <si>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</si>
  <si>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</si>
  <si>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</si>
  <si>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</si>
  <si>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</si>
  <si>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</si>
  <si>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</si>
  <si>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</si>
  <si>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</si>
  <si>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</si>
  <si>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</si>
  <si>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</si>
  <si>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</si>
  <si>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</si>
  <si>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</si>
  <si>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</si>
  <si>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</si>
  <si>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</si>
  <si>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</si>
  <si>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</si>
  <si>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</si>
  <si>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</si>
  <si>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</si>
  <si>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</si>
  <si>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</si>
  <si>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</si>
  <si>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</si>
  <si>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</si>
  <si>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</si>
  <si>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</si>
  <si>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</si>
  <si>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</si>
  <si>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</si>
  <si>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</si>
  <si>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</si>
  <si>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</si>
  <si>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</si>
  <si>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</si>
  <si>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</si>
  <si>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</si>
  <si>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</si>
  <si>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</si>
  <si>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</si>
  <si>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</si>
  <si>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</si>
  <si>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</si>
  <si>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</si>
  <si>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</si>
  <si>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</si>
  <si>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</si>
  <si>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</si>
  <si>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</si>
  <si>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</si>
  <si>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</si>
  <si>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</si>
  <si>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</si>
  <si>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</si>
  <si>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</si>
  <si>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</si>
  <si>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</si>
  <si>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</si>
  <si>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</si>
  <si>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</si>
  <si>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</si>
  <si>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</si>
  <si>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</si>
  <si>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</si>
  <si>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</si>
  <si>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</si>
  <si>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</si>
  <si>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</si>
  <si>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</si>
  <si>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</si>
  <si>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</si>
  <si>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</si>
  <si>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</si>
  <si>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</si>
  <si>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</si>
  <si>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</si>
  <si>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</si>
  <si>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</si>
  <si>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</si>
  <si>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</si>
  <si>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</si>
  <si>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</si>
  <si>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</si>
  <si>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</si>
  <si>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</si>
  <si>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</si>
  <si>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</si>
  <si>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</si>
  <si>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</si>
  <si>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</si>
  <si>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</si>
  <si>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</si>
  <si>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</si>
  <si>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</si>
  <si>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</si>
  <si>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</si>
  <si>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</si>
  <si>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</si>
  <si>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</si>
  <si>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</si>
  <si>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</si>
  <si>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</si>
  <si>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</si>
  <si>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</si>
  <si>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</si>
  <si>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</si>
  <si>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</si>
  <si>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</si>
  <si>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</si>
  <si>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</si>
  <si>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</si>
  <si>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</si>
  <si>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</si>
  <si>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</si>
  <si>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</si>
  <si>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</si>
  <si>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</si>
  <si>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</si>
  <si>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</si>
  <si>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</si>
  <si>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</si>
  <si>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</si>
  <si>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</si>
  <si>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</si>
  <si>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</si>
  <si>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</si>
  <si>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</si>
  <si>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</si>
  <si>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</si>
  <si>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</si>
  <si>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</si>
  <si>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</si>
  <si>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</si>
  <si>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</si>
  <si>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</si>
  <si>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</si>
  <si>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</si>
  <si>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</si>
  <si>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</si>
  <si>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</si>
  <si>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</si>
  <si>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</si>
  <si>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</si>
  <si>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</si>
  <si>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</si>
  <si>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</si>
  <si>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</si>
  <si>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</si>
  <si>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</si>
  <si>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</si>
  <si>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</si>
  <si>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</si>
  <si>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</si>
  <si>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</si>
  <si>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</si>
  <si>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</si>
  <si>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</si>
  <si>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</si>
  <si>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</si>
  <si>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</si>
  <si>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</si>
  <si>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</si>
  <si>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</si>
  <si>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</si>
  <si>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</si>
  <si>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</si>
  <si>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</si>
  <si>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</si>
  <si>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</si>
  <si>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</si>
  <si>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</si>
  <si>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</si>
  <si>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</si>
  <si>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</si>
  <si>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</si>
  <si>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</si>
  <si>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</si>
  <si>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</si>
  <si>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</si>
  <si>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</si>
  <si>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</si>
  <si>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</si>
  <si>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</si>
  <si>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</si>
  <si>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</si>
  <si>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</si>
  <si>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</si>
  <si>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</si>
  <si>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</si>
  <si>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</si>
  <si>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</si>
  <si>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</si>
  <si>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</si>
  <si>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</si>
  <si>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</si>
  <si>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</si>
  <si>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</si>
  <si>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</si>
  <si>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</si>
  <si>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</si>
  <si>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</si>
  <si>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</si>
  <si>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</si>
  <si>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</si>
  <si>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</si>
  <si>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</si>
  <si>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</si>
  <si>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</si>
  <si>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</si>
  <si>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</si>
  <si>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</si>
  <si>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</si>
  <si>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</si>
  <si>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</si>
  <si>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</si>
  <si>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</si>
  <si>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</si>
  <si>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</si>
  <si>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</si>
  <si>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</si>
  <si>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</si>
  <si>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</si>
  <si>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</si>
  <si>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</si>
  <si>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</si>
  <si>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</si>
  <si>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</si>
  <si>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</si>
  <si>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</si>
  <si>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</si>
  <si>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</si>
  <si>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</si>
  <si>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</si>
  <si>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</si>
  <si>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</si>
  <si>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</si>
  <si>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</si>
  <si>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</si>
  <si>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</si>
  <si>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</si>
  <si>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</si>
  <si>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</si>
  <si>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</si>
  <si>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</si>
  <si>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</si>
  <si>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</si>
  <si>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</si>
  <si>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</si>
  <si>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</si>
  <si>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</si>
  <si>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</si>
  <si>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</si>
  <si>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</si>
  <si>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</si>
  <si>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</si>
  <si>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</si>
  <si>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</si>
  <si>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</si>
  <si>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</si>
  <si>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</si>
  <si>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</si>
  <si>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</si>
  <si>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</si>
  <si>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</si>
  <si>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</si>
  <si>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</si>
  <si>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</si>
  <si>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</si>
  <si>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</si>
  <si>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</si>
  <si>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</si>
  <si>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</si>
  <si>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</si>
  <si>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</si>
  <si>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</si>
  <si>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</si>
  <si>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</si>
  <si>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</si>
  <si>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</si>
  <si>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</si>
  <si>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</si>
  <si>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</si>
  <si>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</si>
  <si>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</si>
  <si>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</si>
  <si>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</si>
  <si>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</si>
  <si>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</si>
  <si>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</si>
  <si>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</si>
  <si>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</si>
  <si>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</si>
  <si>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</si>
  <si>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</si>
  <si>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</si>
  <si>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</si>
  <si>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</si>
  <si>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</si>
  <si>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</si>
  <si>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</si>
  <si>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</si>
  <si>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</si>
  <si>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</si>
  <si>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</si>
  <si>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</si>
  <si>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</si>
  <si>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</si>
  <si>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</si>
  <si>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</si>
  <si>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</si>
  <si>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</si>
  <si>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</si>
  <si>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</si>
  <si>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</si>
  <si>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</si>
  <si>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</si>
  <si>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</si>
  <si>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</si>
  <si>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</si>
  <si>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</si>
  <si>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</si>
  <si>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</si>
  <si>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</si>
  <si>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</si>
  <si>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</si>
  <si>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</si>
  <si>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</si>
  <si>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</si>
  <si>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</si>
  <si>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</si>
  <si>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</si>
  <si>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</si>
  <si>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</si>
  <si>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</si>
  <si>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</si>
  <si>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</si>
  <si>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</si>
  <si>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</si>
  <si>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гр. София, ул. Златовръх 1</t>
  </si>
  <si>
    <t>ДФ АДВАНС ИЗТОЧНА ЕВРОПА</t>
  </si>
  <si>
    <t>05-1287</t>
  </si>
  <si>
    <t>175141635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</si>
</sst>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43675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1351</v>
      </c>
    </row>
    <row r="12" spans="2:3" ht="15.75">
      <c r="B12" s="7" t="s">
        <v>216</v>
      </c>
      <c r="C12" s="161" t="s">
        <v>1352</v>
      </c>
    </row>
    <row r="13" spans="2:3" ht="15.75">
      <c r="B13" s="7" t="s">
        <v>217</v>
      </c>
      <c r="C13" s="161" t="s">
        <v>1353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1341</v>
      </c>
    </row>
    <row r="17" spans="2:3" ht="15.75">
      <c r="B17" s="10" t="s">
        <v>221</v>
      </c>
      <c r="C17" s="282" t="s">
        <v>1342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1343</v>
      </c>
    </row>
    <row r="21" spans="2:3" ht="15.75">
      <c r="B21" s="7" t="s">
        <v>216</v>
      </c>
      <c r="C21" s="161" t="s">
        <v>1344</v>
      </c>
    </row>
    <row r="22" spans="2:3" ht="15.75">
      <c r="B22" s="7" t="s">
        <v>217</v>
      </c>
      <c r="C22" s="161" t="s">
        <v>1345</v>
      </c>
    </row>
    <row r="23" spans="2:3" ht="15.75">
      <c r="B23" s="7" t="s">
        <v>224</v>
      </c>
      <c r="C23" s="161" t="s">
        <v>1346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1347</v>
      </c>
    </row>
    <row r="27" spans="2:3" ht="15.75">
      <c r="B27" s="10" t="s">
        <v>227</v>
      </c>
      <c r="C27" s="162" t="s">
        <v>1348</v>
      </c>
    </row>
    <row r="28" spans="2:3" ht="15.75">
      <c r="B28" s="10" t="s">
        <v>220</v>
      </c>
      <c r="C28" s="162" t="s">
        <v>1341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tabSelected="1"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43675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6551078</v>
      </c>
      <c r="H11" s="145">
        <v>7385457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5832977</v>
      </c>
      <c r="H13" s="127">
        <v>5611939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3194</v>
      </c>
      <c r="H15" s="127">
        <v>3194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5836171</v>
      </c>
      <c r="H16" s="146">
        <f>SUM(H13:H15)</f>
        <v>5615133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-7991263</v>
      </c>
      <c r="H18" s="138">
        <f>SUM(H19:H20)</f>
        <v>-7274991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3030023</v>
      </c>
      <c r="H19" s="127">
        <v>3030023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-11021286</v>
      </c>
      <c r="H20" s="127">
        <v>-10305014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429</v>
      </c>
      <c r="D21" s="165">
        <v>429</v>
      </c>
      <c r="E21" s="166" t="s">
        <v>923</v>
      </c>
      <c r="F21" s="126" t="s">
        <v>182</v>
      </c>
      <c r="G21" s="127">
        <v>792280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326228</v>
      </c>
      <c r="D22" s="165">
        <v>340043</v>
      </c>
      <c r="E22" s="166" t="s">
        <v>924</v>
      </c>
      <c r="F22" s="126" t="s">
        <v>925</v>
      </c>
      <c r="G22" s="127"/>
      <c r="H22" s="127">
        <v>-716272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-7198983</v>
      </c>
      <c r="H23" s="146">
        <f>H19+H21+H20+H22</f>
        <v>-7991263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5188266</v>
      </c>
      <c r="H24" s="146">
        <f>H11+H16+H23</f>
        <v>5009327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326657</v>
      </c>
      <c r="D25" s="146">
        <f>SUM(D21:D24)</f>
        <v>340472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4687243</v>
      </c>
      <c r="D27" s="138">
        <f>SUM(D28:D31)</f>
        <v>4656807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4687243</v>
      </c>
      <c r="D28" s="127">
        <v>4656807</v>
      </c>
      <c r="E28" s="71" t="s">
        <v>103</v>
      </c>
      <c r="F28" s="156" t="s">
        <v>186</v>
      </c>
      <c r="G28" s="138">
        <f>SUM(G29:G31)</f>
        <v>7899</v>
      </c>
      <c r="H28" s="138">
        <f>SUM(H29:H31)</f>
        <v>7143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1760</v>
      </c>
      <c r="H29" s="152">
        <v>1517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6139</v>
      </c>
      <c r="H30" s="152">
        <v>5626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4687243</v>
      </c>
      <c r="D37" s="137">
        <f>SUM(D32:D36)+D27</f>
        <v>4656807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82</v>
      </c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125955</v>
      </c>
      <c r="D40" s="152"/>
      <c r="E40" s="75" t="s">
        <v>34</v>
      </c>
      <c r="F40" s="157" t="s">
        <v>198</v>
      </c>
      <c r="G40" s="153">
        <f>SUM(G32:G39)+G28+G27</f>
        <v>7981</v>
      </c>
      <c r="H40" s="153">
        <f>SUM(H32:H39)+H28+H27</f>
        <v>7143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56092</v>
      </c>
      <c r="D42" s="152">
        <v>19191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182047</v>
      </c>
      <c r="D43" s="153">
        <f>SUM(D39:D42)</f>
        <v>19191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5196247</v>
      </c>
      <c r="D45" s="153">
        <f>D25+D37+D43+D44</f>
        <v>5016470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5196247</v>
      </c>
      <c r="D47" s="369">
        <f>D18+D45</f>
        <v>5016470</v>
      </c>
      <c r="E47" s="158" t="s">
        <v>35</v>
      </c>
      <c r="F47" s="121" t="s">
        <v>199</v>
      </c>
      <c r="G47" s="370">
        <f>G24+G40</f>
        <v>5196247</v>
      </c>
      <c r="H47" s="370">
        <f>H24+H40</f>
        <v>5016470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3" sqref="D23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43675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247671</v>
      </c>
      <c r="H12" s="139">
        <v>134782</v>
      </c>
      <c r="I12" s="77"/>
    </row>
    <row r="13" spans="1:9" s="70" customFormat="1" ht="31.5">
      <c r="A13" s="81" t="s">
        <v>886</v>
      </c>
      <c r="B13" s="171" t="s">
        <v>757</v>
      </c>
      <c r="C13" s="139">
        <v>38650</v>
      </c>
      <c r="D13" s="139">
        <v>20529</v>
      </c>
      <c r="E13" s="81" t="s">
        <v>889</v>
      </c>
      <c r="F13" s="171" t="s">
        <v>774</v>
      </c>
      <c r="G13" s="139">
        <v>2103</v>
      </c>
      <c r="H13" s="139">
        <v>1571</v>
      </c>
      <c r="I13" s="77"/>
    </row>
    <row r="14" spans="1:9" s="70" customFormat="1" ht="31.5">
      <c r="A14" s="81" t="s">
        <v>887</v>
      </c>
      <c r="B14" s="171" t="s">
        <v>758</v>
      </c>
      <c r="C14" s="139">
        <v>3270156</v>
      </c>
      <c r="D14" s="139">
        <v>4110109</v>
      </c>
      <c r="E14" s="81" t="s">
        <v>890</v>
      </c>
      <c r="F14" s="171" t="s">
        <v>775</v>
      </c>
      <c r="G14" s="139">
        <v>3807788</v>
      </c>
      <c r="H14" s="139">
        <v>4027751</v>
      </c>
      <c r="I14" s="77"/>
    </row>
    <row r="15" spans="1:9" s="70" customFormat="1" ht="31.5">
      <c r="A15" s="81" t="s">
        <v>888</v>
      </c>
      <c r="B15" s="171" t="s">
        <v>759</v>
      </c>
      <c r="C15" s="139">
        <v>772977</v>
      </c>
      <c r="D15" s="139">
        <v>1357016</v>
      </c>
      <c r="E15" s="81" t="s">
        <v>891</v>
      </c>
      <c r="F15" s="171" t="s">
        <v>776</v>
      </c>
      <c r="G15" s="139">
        <v>876814</v>
      </c>
      <c r="H15" s="139">
        <v>1118211</v>
      </c>
      <c r="I15" s="77"/>
    </row>
    <row r="16" spans="1:9" s="70" customFormat="1" ht="15.75">
      <c r="A16" s="81" t="s">
        <v>915</v>
      </c>
      <c r="B16" s="171" t="s">
        <v>760</v>
      </c>
      <c r="C16" s="139">
        <v>820</v>
      </c>
      <c r="D16" s="139">
        <v>350</v>
      </c>
      <c r="E16" s="86" t="s">
        <v>892</v>
      </c>
      <c r="F16" s="171" t="s">
        <v>777</v>
      </c>
      <c r="G16" s="139"/>
      <c r="H16" s="139">
        <v>11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4082603</v>
      </c>
      <c r="D18" s="142">
        <f>SUM(D12:D16)</f>
        <v>5488004</v>
      </c>
      <c r="E18" s="83" t="s">
        <v>20</v>
      </c>
      <c r="F18" s="172" t="s">
        <v>779</v>
      </c>
      <c r="G18" s="142">
        <f>SUM(G12:G17)</f>
        <v>4934376</v>
      </c>
      <c r="H18" s="142">
        <f>SUM(H12:H17)</f>
        <v>5282326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59493</v>
      </c>
      <c r="D21" s="139">
        <v>78464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59493</v>
      </c>
      <c r="D25" s="142">
        <f>SUM(D20:D24)</f>
        <v>78464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4142096</v>
      </c>
      <c r="D26" s="142">
        <f>D18+D25</f>
        <v>5566468</v>
      </c>
      <c r="E26" s="144" t="s">
        <v>40</v>
      </c>
      <c r="F26" s="172" t="s">
        <v>781</v>
      </c>
      <c r="G26" s="142">
        <f>G18+G25</f>
        <v>4934376</v>
      </c>
      <c r="H26" s="142">
        <f>H18+H25</f>
        <v>5282326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792280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284142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792280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284142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4934376</v>
      </c>
      <c r="D30" s="142">
        <f>D26+D28+D29</f>
        <v>5566468</v>
      </c>
      <c r="E30" s="144" t="s">
        <v>789</v>
      </c>
      <c r="F30" s="172" t="s">
        <v>784</v>
      </c>
      <c r="G30" s="142">
        <f>G26+G29</f>
        <v>4934376</v>
      </c>
      <c r="H30" s="142">
        <f>H26+H29</f>
        <v>5566468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G34" sqref="G3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43675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7538</v>
      </c>
      <c r="D13" s="316">
        <v>-620767</v>
      </c>
      <c r="E13" s="317">
        <f>SUM(C13:D13)</f>
        <v>-613229</v>
      </c>
      <c r="F13" s="316">
        <v>43465</v>
      </c>
      <c r="G13" s="316">
        <v>-60026</v>
      </c>
      <c r="H13" s="317">
        <f>SUM(F13:G13)</f>
        <v>-16561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7538</v>
      </c>
      <c r="D19" s="320">
        <f>SUM(D13:D14,D16:D18)</f>
        <v>-620767</v>
      </c>
      <c r="E19" s="317">
        <f t="shared" si="0"/>
        <v>-613229</v>
      </c>
      <c r="F19" s="320">
        <f>SUM(F13:F14,F16:F18)</f>
        <v>43465</v>
      </c>
      <c r="G19" s="320">
        <f>SUM(G13:G14,G16:G18)</f>
        <v>-60026</v>
      </c>
      <c r="H19" s="317">
        <f t="shared" si="1"/>
        <v>-16561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801963</v>
      </c>
      <c r="D21" s="316">
        <v>-346760</v>
      </c>
      <c r="E21" s="317">
        <f>SUM(C21:D21)</f>
        <v>455203</v>
      </c>
      <c r="F21" s="316">
        <v>880420</v>
      </c>
      <c r="G21" s="316">
        <v>-819125</v>
      </c>
      <c r="H21" s="317">
        <f>SUM(F21:G21)</f>
        <v>61295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-130</v>
      </c>
      <c r="E23" s="317">
        <f t="shared" si="2"/>
        <v>-130</v>
      </c>
      <c r="F23" s="316">
        <v>14</v>
      </c>
      <c r="G23" s="316">
        <v>-111</v>
      </c>
      <c r="H23" s="317">
        <f t="shared" si="3"/>
        <v>-97</v>
      </c>
    </row>
    <row r="24" spans="1:8" ht="12.75">
      <c r="A24" s="315" t="s">
        <v>902</v>
      </c>
      <c r="B24" s="41" t="s">
        <v>802</v>
      </c>
      <c r="C24" s="316">
        <v>204348</v>
      </c>
      <c r="D24" s="316"/>
      <c r="E24" s="317">
        <f t="shared" si="2"/>
        <v>204348</v>
      </c>
      <c r="F24" s="316">
        <v>101915</v>
      </c>
      <c r="G24" s="316"/>
      <c r="H24" s="317">
        <f t="shared" si="3"/>
        <v>101915</v>
      </c>
    </row>
    <row r="25" spans="1:8" ht="12.75">
      <c r="A25" s="323" t="s">
        <v>903</v>
      </c>
      <c r="B25" s="41" t="s">
        <v>803</v>
      </c>
      <c r="C25" s="316"/>
      <c r="D25" s="316">
        <v>-37561</v>
      </c>
      <c r="E25" s="317">
        <f t="shared" si="2"/>
        <v>-37561</v>
      </c>
      <c r="F25" s="316"/>
      <c r="G25" s="316">
        <v>-56850</v>
      </c>
      <c r="H25" s="317">
        <f t="shared" si="3"/>
        <v>-56850</v>
      </c>
    </row>
    <row r="26" spans="1:8" ht="12.75">
      <c r="A26" s="323" t="s">
        <v>904</v>
      </c>
      <c r="B26" s="41" t="s">
        <v>804</v>
      </c>
      <c r="C26" s="316"/>
      <c r="D26" s="316">
        <v>-11410</v>
      </c>
      <c r="E26" s="317">
        <f t="shared" si="2"/>
        <v>-11410</v>
      </c>
      <c r="F26" s="316"/>
      <c r="G26" s="316">
        <v>-13708</v>
      </c>
      <c r="H26" s="317">
        <f t="shared" si="3"/>
        <v>-13708</v>
      </c>
    </row>
    <row r="27" spans="1:8" ht="12.75">
      <c r="A27" s="319" t="s">
        <v>905</v>
      </c>
      <c r="B27" s="41" t="s">
        <v>805</v>
      </c>
      <c r="C27" s="316"/>
      <c r="D27" s="316">
        <v>-646</v>
      </c>
      <c r="E27" s="317">
        <f t="shared" si="2"/>
        <v>-646</v>
      </c>
      <c r="F27" s="316"/>
      <c r="G27" s="316">
        <v>-38</v>
      </c>
      <c r="H27" s="317">
        <f t="shared" si="3"/>
        <v>-38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1006311</v>
      </c>
      <c r="D29" s="320">
        <f>SUM(D21:D28)</f>
        <v>-396507</v>
      </c>
      <c r="E29" s="317">
        <f t="shared" si="2"/>
        <v>609804</v>
      </c>
      <c r="F29" s="320">
        <f>SUM(F21:F28)</f>
        <v>982349</v>
      </c>
      <c r="G29" s="320">
        <f>SUM(G21:G28)</f>
        <v>-889832</v>
      </c>
      <c r="H29" s="317">
        <f t="shared" si="3"/>
        <v>92517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-10390</v>
      </c>
      <c r="E31" s="317">
        <f>SUM(C31:D31)</f>
        <v>-10390</v>
      </c>
      <c r="F31" s="316"/>
      <c r="G31" s="316">
        <v>-10971</v>
      </c>
      <c r="H31" s="317">
        <f>SUM(F31:G31)</f>
        <v>-10971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-10390</v>
      </c>
      <c r="E36" s="320">
        <f t="shared" si="4"/>
        <v>-10390</v>
      </c>
      <c r="F36" s="320">
        <f t="shared" si="4"/>
        <v>0</v>
      </c>
      <c r="G36" s="320">
        <f t="shared" si="4"/>
        <v>-10971</v>
      </c>
      <c r="H36" s="320">
        <f t="shared" si="4"/>
        <v>-10971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1013849</v>
      </c>
      <c r="D37" s="320">
        <f t="shared" si="5"/>
        <v>-1027664</v>
      </c>
      <c r="E37" s="320">
        <f t="shared" si="5"/>
        <v>-13815</v>
      </c>
      <c r="F37" s="320">
        <f t="shared" si="5"/>
        <v>1025814</v>
      </c>
      <c r="G37" s="320">
        <f t="shared" si="5"/>
        <v>-960829</v>
      </c>
      <c r="H37" s="320">
        <f t="shared" si="5"/>
        <v>64985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340472</v>
      </c>
      <c r="F38" s="320"/>
      <c r="G38" s="320"/>
      <c r="H38" s="326">
        <v>320694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326657</v>
      </c>
      <c r="F39" s="320"/>
      <c r="G39" s="320"/>
      <c r="H39" s="320">
        <f>SUM(H37:H38)</f>
        <v>385679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326228</v>
      </c>
      <c r="F40" s="317"/>
      <c r="G40" s="317"/>
      <c r="H40" s="316">
        <v>385250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43675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7627597</v>
      </c>
      <c r="D13" s="130">
        <v>5540286</v>
      </c>
      <c r="E13" s="130">
        <v>944390</v>
      </c>
      <c r="F13" s="130">
        <v>3194</v>
      </c>
      <c r="G13" s="130">
        <v>2085633</v>
      </c>
      <c r="H13" s="130">
        <v>-10305014</v>
      </c>
      <c r="I13" s="371">
        <f>SUM(C13:H13)</f>
        <v>5896086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7385457</v>
      </c>
      <c r="D14" s="371">
        <f>'1-SB'!H13</f>
        <v>5611939</v>
      </c>
      <c r="E14" s="371">
        <f>'1-SB'!H14</f>
        <v>0</v>
      </c>
      <c r="F14" s="371">
        <f>'1-SB'!H15</f>
        <v>3194</v>
      </c>
      <c r="G14" s="371">
        <f>'1-SB'!H19+'1-SB'!H21</f>
        <v>3030023</v>
      </c>
      <c r="H14" s="371">
        <f>'1-SB'!H20+'1-SB'!H22</f>
        <v>-11021286</v>
      </c>
      <c r="I14" s="371">
        <f aca="true" t="shared" si="0" ref="I14:I36">SUM(C14:H14)</f>
        <v>5009327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7385457</v>
      </c>
      <c r="D18" s="372">
        <f t="shared" si="2"/>
        <v>5611939</v>
      </c>
      <c r="E18" s="372">
        <f>E14+E15</f>
        <v>0</v>
      </c>
      <c r="F18" s="372">
        <f t="shared" si="2"/>
        <v>3194</v>
      </c>
      <c r="G18" s="372">
        <f t="shared" si="2"/>
        <v>3030023</v>
      </c>
      <c r="H18" s="372">
        <f t="shared" si="2"/>
        <v>-11021286</v>
      </c>
      <c r="I18" s="371">
        <f t="shared" si="0"/>
        <v>5009327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-834379</v>
      </c>
      <c r="D19" s="372">
        <f t="shared" si="3"/>
        <v>221038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-613341</v>
      </c>
      <c r="J19" s="51"/>
    </row>
    <row r="20" spans="1:10" ht="15">
      <c r="A20" s="103" t="s">
        <v>203</v>
      </c>
      <c r="B20" s="34" t="s">
        <v>825</v>
      </c>
      <c r="C20" s="131">
        <v>10367</v>
      </c>
      <c r="D20" s="131">
        <v>-2941</v>
      </c>
      <c r="E20" s="131"/>
      <c r="F20" s="131"/>
      <c r="G20" s="131"/>
      <c r="H20" s="131"/>
      <c r="I20" s="371">
        <f t="shared" si="0"/>
        <v>7426</v>
      </c>
      <c r="J20" s="51"/>
    </row>
    <row r="21" spans="1:10" ht="15">
      <c r="A21" s="103" t="s">
        <v>204</v>
      </c>
      <c r="B21" s="34" t="s">
        <v>826</v>
      </c>
      <c r="C21" s="131">
        <v>-844746</v>
      </c>
      <c r="D21" s="131">
        <v>223979</v>
      </c>
      <c r="E21" s="131"/>
      <c r="F21" s="131"/>
      <c r="G21" s="131"/>
      <c r="H21" s="131"/>
      <c r="I21" s="371">
        <f t="shared" si="0"/>
        <v>-620767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792280</v>
      </c>
      <c r="H22" s="372">
        <f>'1-SB'!G22</f>
        <v>0</v>
      </c>
      <c r="I22" s="371">
        <f t="shared" si="0"/>
        <v>792280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6551078</v>
      </c>
      <c r="D34" s="372">
        <f t="shared" si="7"/>
        <v>5832977</v>
      </c>
      <c r="E34" s="372">
        <f t="shared" si="7"/>
        <v>0</v>
      </c>
      <c r="F34" s="372">
        <f t="shared" si="7"/>
        <v>3194</v>
      </c>
      <c r="G34" s="372">
        <f t="shared" si="7"/>
        <v>3822303</v>
      </c>
      <c r="H34" s="372">
        <f t="shared" si="7"/>
        <v>-11021286</v>
      </c>
      <c r="I34" s="371">
        <f t="shared" si="0"/>
        <v>5188266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6551078</v>
      </c>
      <c r="D36" s="375">
        <f t="shared" si="8"/>
        <v>5832977</v>
      </c>
      <c r="E36" s="375">
        <f t="shared" si="8"/>
        <v>0</v>
      </c>
      <c r="F36" s="375">
        <f t="shared" si="8"/>
        <v>3194</v>
      </c>
      <c r="G36" s="375">
        <f t="shared" si="8"/>
        <v>3822303</v>
      </c>
      <c r="H36" s="375">
        <f t="shared" si="8"/>
        <v>-11021286</v>
      </c>
      <c r="I36" s="371">
        <f t="shared" si="0"/>
        <v>5188266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ИЗТОЧНА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43675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3776124.4951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3349513.296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5300.8095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7538.43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431912.00860000006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620766.57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0.6783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0.792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37963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11442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38650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0.16762494471472802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-0.20799999999999996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0.0762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0.0985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429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326228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326657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4687243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4687243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4687243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125955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56092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182047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300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5196247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5196247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6551078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5832977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3194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5836171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-7991263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3030023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-11021286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792280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-7198983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5188266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7899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1760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6139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82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7981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5196247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38650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3270156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772977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820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4082603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59493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59493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4142096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792280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792280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4934376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247671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2103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3807788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876814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4934376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4934376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4934376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-613229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-613229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455203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-130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204348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-37561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-11410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-646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609804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-10390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-10390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-13815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340472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326657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326228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5896086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5009327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5009327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-613341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7426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-620767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792280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5188266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5188266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3776124.4951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3349513.296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5300.8095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7538.43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431912.00860000006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620766.57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0.6783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0.792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37963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11442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38650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0.16762494471472802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-0.20799999999999996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0.0762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0.0985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kmi_user</cp:lastModifiedBy>
  <cp:lastPrinted>2018-02-05T12:17:03Z</cp:lastPrinted>
  <dcterms:created xsi:type="dcterms:W3CDTF">2004-03-04T10:58:58Z</dcterms:created>
  <dcterms:modified xsi:type="dcterms:W3CDTF">2019-07-29T14:31:08Z</dcterms:modified>
  <cp:category/>
  <cp:version/>
  <cp:contentType/>
  <cp:contentStatus/>
</cp:coreProperties>
</file>